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480" windowHeight="11640" activeTab="4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." sheetId="12" r:id="rId12"/>
  </sheets>
  <externalReferences>
    <externalReference r:id="rId15"/>
  </externalReferences>
  <definedNames>
    <definedName name="TABLE" localSheetId="11">'3.12.'!$A$6:$B$13</definedName>
    <definedName name="TABLE" localSheetId="4">'3.5.'!$A$5:$B$29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'3.12.'!$A$1:$B$13</definedName>
    <definedName name="_xlnm.Print_Area" localSheetId="4">'3.5.'!$A$1:$B$29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Зотова Е.А</author>
  </authors>
  <commentList>
    <comment ref="F19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налоги</t>
        </r>
      </text>
    </comment>
  </commentList>
</comments>
</file>

<file path=xl/sharedStrings.xml><?xml version="1.0" encoding="utf-8"?>
<sst xmlns="http://schemas.openxmlformats.org/spreadsheetml/2006/main" count="185" uniqueCount="177">
  <si>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</si>
  <si>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</si>
  <si>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</si>
  <si>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</si>
  <si>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</si>
  <si>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</si>
  <si>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</si>
  <si>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</si>
  <si>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</si>
  <si>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</si>
  <si>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</si>
  <si>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</si>
  <si>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</si>
  <si>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</si>
  <si>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</si>
  <si>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</si>
  <si>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</si>
  <si>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</si>
  <si>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</si>
  <si>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</si>
  <si>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</si>
  <si>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</si>
  <si>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</si>
  <si>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</si>
  <si>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</si>
  <si>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</si>
  <si>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</si>
  <si>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</si>
  <si>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</si>
  <si>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</si>
  <si>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</si>
  <si>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</si>
  <si>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</si>
  <si>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</si>
  <si>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</si>
  <si>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</si>
  <si>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</si>
  <si>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</si>
  <si>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</si>
  <si>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</si>
  <si>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</si>
  <si>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</si>
  <si>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</si>
  <si>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</si>
  <si>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</si>
  <si>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</si>
  <si>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</si>
  <si>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</si>
  <si>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</si>
  <si>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</si>
  <si>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</si>
  <si>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</si>
  <si>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</si>
  <si>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</si>
  <si>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</si>
  <si>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</si>
  <si>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</si>
  <si>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</si>
  <si>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</si>
  <si>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</si>
  <si>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</si>
  <si>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</si>
  <si>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</si>
  <si>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</si>
  <si>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</si>
  <si>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</si>
  <si>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</si>
  <si>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</si>
  <si>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</si>
  <si>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</si>
  <si>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</si>
  <si>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</si>
  <si>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</si>
  <si>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</si>
  <si>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</si>
  <si>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</si>
  <si>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</si>
  <si>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</si>
  <si>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</si>
  <si>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</si>
  <si>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</si>
  <si>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</si>
  <si>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</si>
  <si>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</si>
  <si>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</si>
  <si>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</si>
  <si>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</si>
  <si>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</si>
  <si>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</si>
  <si>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</si>
  <si>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</si>
  <si>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</si>
  <si>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</si>
  <si>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</si>
  <si>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</si>
  <si>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</si>
  <si>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</si>
  <si>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</si>
  <si>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</si>
  <si>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</si>
  <si>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ВСХ</t>
  </si>
  <si>
    <t>проверка 26 счета</t>
  </si>
  <si>
    <t>Гл.бух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</si>
  <si>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</si>
  <si>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</si>
  <si>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</si>
  <si>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</si>
  <si>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</si>
  <si>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</si>
  <si>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</si>
  <si>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</si>
  <si>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Региональная служба по тарифам ХМАО-Югры</t>
  </si>
  <si>
    <t>бух баланс</t>
  </si>
  <si>
    <t>без ВСХ</t>
  </si>
  <si>
    <t>минус налоги,ГСМ,зарплата,отчисления и сырье</t>
  </si>
  <si>
    <t>20 прочие произв+налоги</t>
  </si>
  <si>
    <t xml:space="preserve">минус аренда,налоги,зарплата,отчисления </t>
  </si>
  <si>
    <t>10 дней</t>
  </si>
  <si>
    <t>Белоусова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</si>
  <si>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</si>
  <si>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</si>
  <si>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</si>
  <si>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</si>
  <si>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</si>
  <si>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</si>
  <si>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</si>
  <si>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</si>
  <si>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</si>
  <si>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</si>
  <si>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</si>
  <si>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</si>
  <si>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</si>
  <si>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</si>
  <si>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</si>
  <si>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</si>
  <si>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</si>
  <si>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Инвестиционная программа отсутствует</t>
  </si>
  <si>
    <t>средневзвешенной стоимости 1 кВт·ч</t>
  </si>
  <si>
    <t>объем приобретаемой электрической энергии</t>
  </si>
  <si>
    <t>Сайт закупок: zakupki.gov.ru</t>
  </si>
  <si>
    <t>Сайт: zakupki.gov.ru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</si>
  <si>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</si>
  <si>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</si>
  <si>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r>
      <t>з)_</t>
    </r>
    <r>
      <rPr>
        <b/>
        <sz val="12"/>
        <rFont val="Times New Roman"/>
        <family val="1"/>
      </rPr>
      <t>общепроизводственные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</si>
  <si>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</si>
  <si>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д)_расходы на оплату труда и отчисления на социальные нужды </t>
    </r>
    <r>
      <rPr>
        <b/>
        <sz val="12"/>
        <rFont val="Times New Roman"/>
        <family val="1"/>
      </rPr>
      <t>административно-управленческого персонала</t>
    </r>
  </si>
  <si>
    <t>плата за подключение не взимается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</si>
  <si>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</si>
  <si>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6)_Убытки от продажи товаров и Услуг по регулируемогу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</si>
  <si>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</si>
  <si>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</si>
  <si>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</si>
  <si>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</si>
  <si>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</si>
  <si>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</si>
  <si>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</si>
  <si>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</si>
  <si>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</si>
  <si>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0,2 тыс м куб/сут</t>
  </si>
  <si>
    <t xml:space="preserve">Метод индексации на основе долгосрочных параметров регулирования тарифов </t>
  </si>
  <si>
    <t>Расчетная величина (без НДС)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</si>
  <si>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</si>
  <si>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>Водоотведение, в том числе очистка сточных вод, обращение с осадком сточных вод</t>
  </si>
  <si>
    <t>gvdk86.@mail.ru</t>
  </si>
  <si>
    <t xml:space="preserve">Приказ РСТ от 05.12.2019г № 122-нп.                                </t>
  </si>
  <si>
    <t xml:space="preserve">с 01.01.2020г по 30.06.2020г                                                          с 01.07.2020г по 31.12.2020г                                                    </t>
  </si>
  <si>
    <t>266,09                                                                      277,73</t>
  </si>
  <si>
    <t>Официальный  интернет-портал правовой информации «www.pravo.gov.ru»  номер опубликования:8601201912190006  от 19.12.2019г.</t>
  </si>
  <si>
    <t xml:space="preserve">      01.01.2021 по 30.06.2021 - 277,73руб/м3;         01.07.2021 по 31.12.2021г - 289,96руб/м3.   01.01.2022 по 30.06.2022 - 289,96руб/м3;         01.07.2022 по 31.12.2022г - 302,74руб/м3.</t>
  </si>
  <si>
    <t xml:space="preserve"> 2 года  (с 2021 по 2022гг)</t>
  </si>
  <si>
    <t>52,730 тыс.м3.</t>
  </si>
  <si>
    <t xml:space="preserve">Базовый уровень операционных расходов(тыс. руб) - 13 957,53тыс. рублей; Нормативный уровень прибыли - 0,9%; </t>
  </si>
  <si>
    <t xml:space="preserve"> 2021г - 14 967,13 тыс.руб;   2022г - 15626,51тыс.руб.</t>
  </si>
  <si>
    <r>
      <t xml:space="preserve">г)_расходы на оплату труда и отчисления на социальные нужды </t>
    </r>
    <r>
      <rPr>
        <b/>
        <sz val="12"/>
        <rFont val="Times New Roman"/>
        <family val="1"/>
      </rPr>
      <t>основного п</t>
    </r>
    <r>
      <rPr>
        <sz val="12"/>
        <rFont val="Times New Roman"/>
        <family val="1"/>
      </rPr>
      <t>роизводственного персонала</t>
    </r>
  </si>
  <si>
    <t>За  3квартал  2020 года</t>
  </si>
  <si>
    <t>За 3 квартал  2020года</t>
  </si>
  <si>
    <r>
      <t xml:space="preserve">в)_расходы на химические </t>
    </r>
    <r>
      <rPr>
        <b/>
        <sz val="12"/>
        <rFont val="Times New Roman"/>
        <family val="1"/>
      </rPr>
      <t>реагенты</t>
    </r>
    <r>
      <rPr>
        <sz val="12"/>
        <rFont val="Times New Roman"/>
        <family val="1"/>
      </rPr>
      <t>, используемые в технологическом процессе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</si>
</sst>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#,##0.0000"/>
    <numFmt numFmtId="185" formatCode="#,##0.00000"/>
    <numFmt numFmtId="186" formatCode="#,##0.0"/>
  </numFmts>
  <fonts count="68">
    <font>
      <sz val="10"/>
      <name val="Arial Cyr"/>
      <family val="0"/>
    </font>
    <font>
      <b/>
      <sz val="13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42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7" xfId="42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top"/>
    </xf>
    <xf numFmtId="182" fontId="9" fillId="0" borderId="14" xfId="0" applyNumberFormat="1" applyFont="1" applyFill="1" applyBorder="1" applyAlignment="1">
      <alignment horizontal="center" vertical="top"/>
    </xf>
    <xf numFmtId="0" fontId="9" fillId="32" borderId="17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3" fillId="33" borderId="18" xfId="42" applyNumberFormat="1" applyFill="1" applyBorder="1" applyAlignment="1" applyProtection="1">
      <alignment horizontal="justify" vertical="top" wrapText="1"/>
      <protection/>
    </xf>
    <xf numFmtId="0" fontId="23" fillId="34" borderId="20" xfId="42" applyNumberFormat="1" applyFont="1" applyFill="1" applyBorder="1" applyAlignment="1" applyProtection="1">
      <alignment horizontal="left" vertical="center" wrapText="1"/>
      <protection locked="0"/>
    </xf>
    <xf numFmtId="0" fontId="23" fillId="34" borderId="21" xfId="4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22" xfId="0" applyFont="1" applyBorder="1" applyAlignment="1">
      <alignment horizontal="justify" vertical="center"/>
    </xf>
    <xf numFmtId="0" fontId="14" fillId="0" borderId="23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justify" vertical="top" wrapText="1"/>
    </xf>
    <xf numFmtId="0" fontId="9" fillId="35" borderId="14" xfId="0" applyFont="1" applyFill="1" applyBorder="1" applyAlignment="1">
      <alignment horizontal="justify" vertical="top" wrapText="1"/>
    </xf>
    <xf numFmtId="0" fontId="9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4" fontId="9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4" fontId="11" fillId="35" borderId="0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Border="1" applyAlignment="1">
      <alignment horizontal="center" vertical="center"/>
    </xf>
    <xf numFmtId="183" fontId="9" fillId="35" borderId="0" xfId="0" applyNumberFormat="1" applyFont="1" applyFill="1" applyBorder="1" applyAlignment="1">
      <alignment horizontal="left"/>
    </xf>
    <xf numFmtId="2" fontId="9" fillId="35" borderId="0" xfId="0" applyNumberFormat="1" applyFont="1" applyFill="1" applyAlignment="1">
      <alignment horizontal="left"/>
    </xf>
    <xf numFmtId="184" fontId="22" fillId="35" borderId="0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Border="1" applyAlignment="1">
      <alignment horizontal="left"/>
    </xf>
    <xf numFmtId="184" fontId="9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2" fontId="9" fillId="35" borderId="0" xfId="0" applyNumberFormat="1" applyFont="1" applyFill="1" applyBorder="1" applyAlignment="1">
      <alignment horizontal="center" vertical="center"/>
    </xf>
    <xf numFmtId="181" fontId="9" fillId="35" borderId="0" xfId="0" applyNumberFormat="1" applyFont="1" applyFill="1" applyBorder="1" applyAlignment="1">
      <alignment horizontal="center" vertical="center"/>
    </xf>
    <xf numFmtId="182" fontId="9" fillId="35" borderId="0" xfId="0" applyNumberFormat="1" applyFont="1" applyFill="1" applyBorder="1" applyAlignment="1">
      <alignment horizontal="center" vertical="center"/>
    </xf>
    <xf numFmtId="4" fontId="9" fillId="35" borderId="14" xfId="0" applyNumberFormat="1" applyFont="1" applyFill="1" applyBorder="1" applyAlignment="1">
      <alignment horizontal="center" vertical="top"/>
    </xf>
    <xf numFmtId="4" fontId="9" fillId="35" borderId="0" xfId="0" applyNumberFormat="1" applyFont="1" applyFill="1" applyBorder="1" applyAlignment="1">
      <alignment horizontal="center" vertical="top"/>
    </xf>
    <xf numFmtId="4" fontId="9" fillId="35" borderId="0" xfId="0" applyNumberFormat="1" applyFont="1" applyFill="1" applyBorder="1" applyAlignment="1">
      <alignment horizontal="left" vertical="center"/>
    </xf>
    <xf numFmtId="1" fontId="9" fillId="35" borderId="0" xfId="0" applyNumberFormat="1" applyFont="1" applyFill="1" applyBorder="1" applyAlignment="1">
      <alignment horizontal="center" vertical="center"/>
    </xf>
    <xf numFmtId="1" fontId="9" fillId="35" borderId="0" xfId="0" applyNumberFormat="1" applyFont="1" applyFill="1" applyBorder="1" applyAlignment="1">
      <alignment horizontal="left"/>
    </xf>
    <xf numFmtId="4" fontId="9" fillId="35" borderId="0" xfId="0" applyNumberFormat="1" applyFont="1" applyFill="1" applyAlignment="1">
      <alignment/>
    </xf>
    <xf numFmtId="0" fontId="20" fillId="35" borderId="0" xfId="42" applyFont="1" applyFill="1" applyBorder="1" applyAlignment="1" applyProtection="1">
      <alignment horizontal="justify" vertical="top" wrapText="1"/>
      <protection/>
    </xf>
    <xf numFmtId="4" fontId="20" fillId="35" borderId="0" xfId="42" applyNumberFormat="1" applyFont="1" applyFill="1" applyBorder="1" applyAlignment="1" applyProtection="1">
      <alignment horizontal="justify" vertical="top"/>
      <protection/>
    </xf>
    <xf numFmtId="2" fontId="21" fillId="35" borderId="0" xfId="0" applyNumberFormat="1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right"/>
    </xf>
    <xf numFmtId="182" fontId="9" fillId="35" borderId="0" xfId="0" applyNumberFormat="1" applyFont="1" applyFill="1" applyAlignment="1">
      <alignment horizontal="left"/>
    </xf>
    <xf numFmtId="182" fontId="61" fillId="35" borderId="0" xfId="0" applyNumberFormat="1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left"/>
    </xf>
    <xf numFmtId="2" fontId="62" fillId="35" borderId="0" xfId="0" applyNumberFormat="1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3" fillId="0" borderId="11" xfId="42" applyBorder="1" applyAlignment="1" applyProtection="1">
      <alignment horizontal="center" vertical="center" wrapText="1"/>
      <protection/>
    </xf>
    <xf numFmtId="49" fontId="24" fillId="0" borderId="26" xfId="53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>
      <alignment horizontal="center" vertical="top" wrapText="1"/>
    </xf>
    <xf numFmtId="2" fontId="24" fillId="35" borderId="26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64" fillId="35" borderId="0" xfId="0" applyFont="1" applyFill="1" applyAlignment="1">
      <alignment horizontal="left"/>
    </xf>
    <xf numFmtId="186" fontId="65" fillId="35" borderId="14" xfId="0" applyNumberFormat="1" applyFont="1" applyFill="1" applyBorder="1" applyAlignment="1">
      <alignment horizontal="center" vertical="center"/>
    </xf>
    <xf numFmtId="182" fontId="64" fillId="35" borderId="14" xfId="0" applyNumberFormat="1" applyFont="1" applyFill="1" applyBorder="1" applyAlignment="1">
      <alignment horizontal="center" vertical="center"/>
    </xf>
    <xf numFmtId="2" fontId="64" fillId="35" borderId="14" xfId="0" applyNumberFormat="1" applyFont="1" applyFill="1" applyBorder="1" applyAlignment="1">
      <alignment horizontal="center" vertical="center"/>
    </xf>
    <xf numFmtId="181" fontId="64" fillId="35" borderId="14" xfId="0" applyNumberFormat="1" applyFont="1" applyFill="1" applyBorder="1" applyAlignment="1">
      <alignment horizontal="center" vertical="center"/>
    </xf>
    <xf numFmtId="4" fontId="64" fillId="35" borderId="14" xfId="0" applyNumberFormat="1" applyFont="1" applyFill="1" applyBorder="1" applyAlignment="1">
      <alignment horizontal="center" vertical="center"/>
    </xf>
    <xf numFmtId="3" fontId="64" fillId="35" borderId="0" xfId="0" applyNumberFormat="1" applyFont="1" applyFill="1" applyAlignment="1">
      <alignment horizontal="center"/>
    </xf>
    <xf numFmtId="0" fontId="64" fillId="35" borderId="14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5" borderId="29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0" fillId="0" borderId="29" xfId="0" applyFont="1" applyFill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49" fontId="9" fillId="0" borderId="32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justify" wrapText="1"/>
    </xf>
    <xf numFmtId="0" fontId="9" fillId="0" borderId="31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64" fillId="35" borderId="14" xfId="0" applyNumberFormat="1" applyFont="1" applyFill="1" applyBorder="1" applyAlignment="1">
      <alignment horizontal="center" vertical="center"/>
    </xf>
    <xf numFmtId="0" fontId="66" fillId="35" borderId="14" xfId="42" applyFont="1" applyFill="1" applyBorder="1" applyAlignment="1" applyProtection="1">
      <alignment horizontal="justify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1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4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hyperlink" Target="mailto:gvdk86.@mail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60" zoomScalePageLayoutView="0" workbookViewId="0" topLeftCell="A1">
      <selection activeCell="D11" sqref="D11"/>
    </sheetView>
  </sheetViews>
  <sheetFormatPr defaultColWidth="9.00390625" defaultRowHeight="12.75"/>
  <cols>
    <col min="1" max="1" width="50.25390625" style="2" customWidth="1"/>
    <col min="2" max="2" width="37.00390625" style="2" customWidth="1"/>
    <col min="3" max="16384" width="9.125" style="2" customWidth="1"/>
  </cols>
  <sheetData>
    <row r="2" spans="1:2" ht="16.5">
      <c r="A2" s="119" t="s">
        <v>55</v>
      </c>
      <c r="B2" s="119"/>
    </row>
    <row r="3" spans="1:2" ht="17.25" thickBot="1">
      <c r="A3" s="1"/>
      <c r="B3" s="1"/>
    </row>
    <row r="4" spans="1:2" ht="51" customHeight="1" thickBot="1">
      <c r="A4" s="33" t="s">
        <v>56</v>
      </c>
      <c r="B4" s="34" t="s">
        <v>103</v>
      </c>
    </row>
    <row r="5" spans="1:2" ht="51" customHeight="1" thickBot="1">
      <c r="A5" s="7" t="s">
        <v>57</v>
      </c>
      <c r="B5" s="35" t="s">
        <v>104</v>
      </c>
    </row>
    <row r="6" spans="1:2" ht="51" customHeight="1" thickBot="1">
      <c r="A6" s="7" t="s">
        <v>58</v>
      </c>
      <c r="B6" s="34" t="s">
        <v>109</v>
      </c>
    </row>
    <row r="7" spans="1:2" ht="51" customHeight="1" thickBot="1">
      <c r="A7" s="7" t="s">
        <v>59</v>
      </c>
      <c r="B7" s="35" t="s">
        <v>105</v>
      </c>
    </row>
    <row r="8" spans="1:2" ht="51" customHeight="1" thickBot="1">
      <c r="A8" s="7" t="s">
        <v>60</v>
      </c>
      <c r="B8" s="34" t="s">
        <v>105</v>
      </c>
    </row>
    <row r="9" spans="1:2" ht="51" customHeight="1" thickBot="1">
      <c r="A9" s="7" t="s">
        <v>61</v>
      </c>
      <c r="B9" s="35" t="s">
        <v>106</v>
      </c>
    </row>
    <row r="10" spans="1:2" ht="51" customHeight="1" thickBot="1">
      <c r="A10" s="7" t="s">
        <v>62</v>
      </c>
      <c r="B10" s="36" t="s">
        <v>107</v>
      </c>
    </row>
    <row r="11" spans="1:2" ht="51" customHeight="1" thickBot="1">
      <c r="A11" s="7" t="s">
        <v>63</v>
      </c>
      <c r="B11" s="103" t="s">
        <v>163</v>
      </c>
    </row>
    <row r="12" spans="1:2" ht="51" customHeight="1" thickBot="1">
      <c r="A12" s="7" t="s">
        <v>64</v>
      </c>
      <c r="B12" s="34" t="s">
        <v>108</v>
      </c>
    </row>
    <row r="13" spans="1:2" ht="51" customHeight="1" thickBot="1">
      <c r="A13" s="7" t="s">
        <v>65</v>
      </c>
      <c r="B13" s="37" t="s">
        <v>162</v>
      </c>
    </row>
    <row r="14" spans="1:2" ht="23.25" customHeight="1">
      <c r="A14" s="6" t="s">
        <v>66</v>
      </c>
      <c r="B14" s="117">
        <v>2</v>
      </c>
    </row>
    <row r="15" spans="1:2" ht="23.25" customHeight="1" thickBot="1">
      <c r="A15" s="7" t="s">
        <v>67</v>
      </c>
      <c r="B15" s="118"/>
    </row>
    <row r="16" spans="1:2" ht="51" customHeight="1" thickBot="1">
      <c r="A16" s="7" t="s">
        <v>68</v>
      </c>
      <c r="B16" s="8">
        <v>3</v>
      </c>
    </row>
    <row r="17" spans="1:2" ht="51" customHeight="1" thickBot="1">
      <c r="A17" s="7" t="s">
        <v>69</v>
      </c>
      <c r="B17" s="8">
        <v>1</v>
      </c>
    </row>
    <row r="18" ht="15.75">
      <c r="A18" s="3"/>
    </row>
  </sheetData>
  <sheetProtection/>
  <mergeCells count="2">
    <mergeCell ref="B14:B15"/>
    <mergeCell ref="A2:B2"/>
  </mergeCells>
  <hyperlinks>
    <hyperlink ref="B10" r:id="rId1" display="http://www.vdk-kogalym.ru/"/>
    <hyperlink ref="B11" r:id="rId2" display="gvdk86.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2" width="61.75390625" style="0" customWidth="1"/>
  </cols>
  <sheetData>
    <row r="5" spans="1:2" ht="16.5">
      <c r="A5" s="142" t="s">
        <v>90</v>
      </c>
      <c r="B5" s="142"/>
    </row>
    <row r="6" spans="1:2" ht="17.25" thickBot="1">
      <c r="A6" s="178" t="s">
        <v>91</v>
      </c>
      <c r="B6" s="178"/>
    </row>
    <row r="7" spans="1:2" ht="17.25" thickBot="1">
      <c r="A7" s="56"/>
      <c r="B7" s="56"/>
    </row>
    <row r="8" spans="1:2" ht="113.25" customHeight="1" thickBot="1">
      <c r="A8" s="33" t="s">
        <v>92</v>
      </c>
      <c r="B8" s="57" t="s">
        <v>154</v>
      </c>
    </row>
    <row r="9" spans="1:2" ht="195.75" customHeight="1" thickBot="1">
      <c r="A9" s="7" t="s">
        <v>93</v>
      </c>
      <c r="B9" s="58" t="s">
        <v>155</v>
      </c>
    </row>
    <row r="10" spans="1:2" ht="84.75" customHeight="1" thickBot="1">
      <c r="A10" s="7" t="s">
        <v>94</v>
      </c>
      <c r="B10" s="59" t="s">
        <v>156</v>
      </c>
    </row>
    <row r="11" spans="1:2" ht="63" customHeight="1" thickBot="1">
      <c r="A11" s="7" t="s">
        <v>95</v>
      </c>
      <c r="B11" s="59" t="s">
        <v>157</v>
      </c>
    </row>
    <row r="12" ht="15.75">
      <c r="A12" s="60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2" width="43.00390625" style="2" customWidth="1"/>
    <col min="3" max="16384" width="9.125" style="2" customWidth="1"/>
  </cols>
  <sheetData>
    <row r="5" spans="1:2" ht="47.25" customHeight="1">
      <c r="A5" s="179" t="s">
        <v>96</v>
      </c>
      <c r="B5" s="179"/>
    </row>
    <row r="6" spans="1:2" ht="17.25" thickBot="1">
      <c r="A6" s="38"/>
      <c r="B6" s="39"/>
    </row>
    <row r="7" spans="1:2" ht="63.75" thickBot="1">
      <c r="A7" s="34" t="s">
        <v>97</v>
      </c>
      <c r="B7" s="40" t="s">
        <v>110</v>
      </c>
    </row>
    <row r="8" spans="1:2" ht="32.25" thickBot="1">
      <c r="A8" s="41" t="s">
        <v>98</v>
      </c>
      <c r="B8" s="42" t="s">
        <v>140</v>
      </c>
    </row>
    <row r="9" spans="1:2" ht="86.25" customHeight="1" thickBot="1">
      <c r="A9" s="41" t="s">
        <v>99</v>
      </c>
      <c r="B9" s="43" t="s">
        <v>139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8.125" style="4" customWidth="1"/>
    <col min="2" max="2" width="41.25390625" style="9" customWidth="1"/>
    <col min="3" max="3" width="1.00390625" style="4" customWidth="1"/>
    <col min="4" max="16384" width="9.125" style="4" customWidth="1"/>
  </cols>
  <sheetData>
    <row r="1" spans="1:3" ht="3" customHeight="1">
      <c r="A1" s="44"/>
      <c r="C1" s="44"/>
    </row>
    <row r="2" spans="1:3" s="5" customFormat="1" ht="16.5">
      <c r="A2" s="180" t="s">
        <v>161</v>
      </c>
      <c r="B2" s="181"/>
      <c r="C2" s="181"/>
    </row>
    <row r="3" spans="1:3" s="5" customFormat="1" ht="16.5">
      <c r="A3" s="181"/>
      <c r="B3" s="181"/>
      <c r="C3" s="181"/>
    </row>
    <row r="4" spans="1:3" s="5" customFormat="1" ht="16.5">
      <c r="A4" s="181"/>
      <c r="B4" s="181"/>
      <c r="C4" s="181"/>
    </row>
    <row r="5" spans="1:8" ht="17.25" thickBot="1">
      <c r="A5" s="45"/>
      <c r="B5" s="60"/>
      <c r="C5" s="44"/>
      <c r="G5" s="182"/>
      <c r="H5" s="182"/>
    </row>
    <row r="6" spans="1:3" ht="47.25">
      <c r="A6" s="62" t="s">
        <v>10</v>
      </c>
      <c r="B6" s="99" t="s">
        <v>159</v>
      </c>
      <c r="C6" s="44"/>
    </row>
    <row r="7" spans="1:3" ht="60">
      <c r="A7" s="61" t="s">
        <v>160</v>
      </c>
      <c r="B7" s="106" t="s">
        <v>168</v>
      </c>
      <c r="C7" s="44"/>
    </row>
    <row r="8" spans="1:3" ht="15.75">
      <c r="A8" s="63" t="s">
        <v>11</v>
      </c>
      <c r="B8" s="100" t="s">
        <v>169</v>
      </c>
      <c r="C8" s="44"/>
    </row>
    <row r="9" spans="1:3" ht="72" customHeight="1">
      <c r="A9" s="63" t="s">
        <v>12</v>
      </c>
      <c r="B9" s="107" t="s">
        <v>171</v>
      </c>
      <c r="C9" s="44"/>
    </row>
    <row r="10" spans="1:3" ht="31.5">
      <c r="A10" s="63" t="s">
        <v>13</v>
      </c>
      <c r="B10" s="108" t="s">
        <v>172</v>
      </c>
      <c r="C10" s="44"/>
    </row>
    <row r="11" spans="1:3" ht="15.75">
      <c r="A11" s="63" t="s">
        <v>14</v>
      </c>
      <c r="B11" s="100" t="s">
        <v>170</v>
      </c>
      <c r="C11" s="44"/>
    </row>
    <row r="12" spans="1:3" ht="121.5" customHeight="1">
      <c r="A12" s="63" t="s">
        <v>142</v>
      </c>
      <c r="B12" s="100">
        <v>0</v>
      </c>
      <c r="C12" s="44"/>
    </row>
    <row r="13" spans="1:3" ht="100.5" customHeight="1" thickBot="1">
      <c r="A13" s="64" t="s">
        <v>15</v>
      </c>
      <c r="B13" s="101">
        <v>0</v>
      </c>
      <c r="C13" s="44"/>
    </row>
    <row r="14" spans="1:3" ht="15.75">
      <c r="A14" s="44"/>
      <c r="C14" s="44"/>
    </row>
  </sheetData>
  <sheetProtection/>
  <mergeCells count="2">
    <mergeCell ref="A2:C4"/>
    <mergeCell ref="G5:H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"/>
  </dataValidation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2" width="50.375" style="3" customWidth="1"/>
    <col min="3" max="16384" width="9.125" style="3" customWidth="1"/>
  </cols>
  <sheetData>
    <row r="1" ht="15.75"/>
    <row r="2" ht="15.75"/>
    <row r="3" ht="15.75"/>
    <row r="4" ht="15.75"/>
    <row r="5" spans="1:2" ht="16.5" thickBot="1">
      <c r="A5" s="120" t="s">
        <v>70</v>
      </c>
      <c r="B5" s="120"/>
    </row>
    <row r="6" spans="1:2" ht="16.5" thickBot="1">
      <c r="A6" s="48"/>
      <c r="B6" s="48"/>
    </row>
    <row r="7" spans="1:2" ht="54" customHeight="1" thickBot="1">
      <c r="A7" s="21" t="s">
        <v>71</v>
      </c>
      <c r="B7" s="49" t="s">
        <v>111</v>
      </c>
    </row>
    <row r="8" spans="1:2" ht="54" customHeight="1" thickBot="1">
      <c r="A8" s="22" t="s">
        <v>72</v>
      </c>
      <c r="B8" s="104" t="s">
        <v>164</v>
      </c>
    </row>
    <row r="9" spans="1:2" ht="54" customHeight="1" thickBot="1">
      <c r="A9" s="22" t="s">
        <v>73</v>
      </c>
      <c r="B9" s="105" t="s">
        <v>166</v>
      </c>
    </row>
    <row r="10" spans="1:2" ht="54" customHeight="1" thickBot="1">
      <c r="A10" s="22" t="s">
        <v>74</v>
      </c>
      <c r="B10" s="105" t="s">
        <v>165</v>
      </c>
    </row>
    <row r="11" spans="1:2" ht="54" customHeight="1" thickBot="1">
      <c r="A11" s="22" t="s">
        <v>75</v>
      </c>
      <c r="B11" s="36" t="s">
        <v>167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2" width="47.75390625" style="24" customWidth="1"/>
    <col min="3" max="16384" width="9.125" style="24" customWidth="1"/>
  </cols>
  <sheetData>
    <row r="5" spans="1:2" ht="16.5">
      <c r="A5" s="121" t="s">
        <v>76</v>
      </c>
      <c r="B5" s="121"/>
    </row>
    <row r="6" spans="1:2" ht="17.25" thickBot="1">
      <c r="A6" s="23"/>
      <c r="B6" s="23"/>
    </row>
    <row r="7" spans="1:2" ht="57.75" customHeight="1" thickBot="1">
      <c r="A7" s="25" t="s">
        <v>77</v>
      </c>
      <c r="B7" s="26">
        <v>0</v>
      </c>
    </row>
    <row r="8" spans="1:2" ht="57.75" customHeight="1" thickBot="1">
      <c r="A8" s="27" t="s">
        <v>78</v>
      </c>
      <c r="B8" s="28">
        <v>0</v>
      </c>
    </row>
    <row r="9" spans="1:2" ht="57.75" customHeight="1" thickBot="1">
      <c r="A9" s="27" t="s">
        <v>79</v>
      </c>
      <c r="B9" s="28">
        <v>0</v>
      </c>
    </row>
    <row r="10" spans="1:2" ht="57.75" customHeight="1" thickBot="1">
      <c r="A10" s="27" t="s">
        <v>80</v>
      </c>
      <c r="B10" s="28">
        <v>0</v>
      </c>
    </row>
    <row r="11" spans="1:2" ht="57.75" customHeight="1" thickBot="1">
      <c r="A11" s="27" t="s">
        <v>81</v>
      </c>
      <c r="B11" s="28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8">
      <selection activeCell="B10" sqref="B10"/>
    </sheetView>
  </sheetViews>
  <sheetFormatPr defaultColWidth="9.00390625" defaultRowHeight="12.75"/>
  <cols>
    <col min="1" max="1" width="55.25390625" style="24" customWidth="1"/>
    <col min="2" max="2" width="47.00390625" style="24" customWidth="1"/>
    <col min="3" max="16384" width="9.125" style="24" customWidth="1"/>
  </cols>
  <sheetData>
    <row r="1" ht="12.75" hidden="1"/>
    <row r="2" ht="12.75" hidden="1"/>
    <row r="3" ht="12.75" hidden="1"/>
    <row r="4" ht="12.75" hidden="1"/>
    <row r="6" spans="1:2" s="29" customFormat="1" ht="16.5">
      <c r="A6" s="122" t="s">
        <v>82</v>
      </c>
      <c r="B6" s="122"/>
    </row>
    <row r="7" spans="1:2" s="29" customFormat="1" ht="16.5">
      <c r="A7" s="121" t="s">
        <v>83</v>
      </c>
      <c r="B7" s="121"/>
    </row>
    <row r="8" spans="1:2" ht="17.25" thickBot="1">
      <c r="A8" s="30"/>
      <c r="B8" s="30"/>
    </row>
    <row r="9" spans="1:2" ht="72.75" customHeight="1" thickBot="1">
      <c r="A9" s="31" t="s">
        <v>84</v>
      </c>
      <c r="B9" s="26">
        <v>0</v>
      </c>
    </row>
    <row r="10" spans="1:2" ht="72.75" customHeight="1" thickBot="1">
      <c r="A10" s="32" t="s">
        <v>85</v>
      </c>
      <c r="B10" s="28">
        <v>0</v>
      </c>
    </row>
    <row r="11" spans="1:2" ht="72.75" customHeight="1" thickBot="1">
      <c r="A11" s="32" t="s">
        <v>86</v>
      </c>
      <c r="B11" s="28">
        <v>0</v>
      </c>
    </row>
    <row r="12" spans="1:2" ht="72.75" customHeight="1" thickBot="1">
      <c r="A12" s="32" t="s">
        <v>87</v>
      </c>
      <c r="B12" s="28">
        <v>0</v>
      </c>
    </row>
    <row r="13" spans="1:2" ht="72.75" customHeight="1" thickBot="1">
      <c r="A13" s="32" t="s">
        <v>88</v>
      </c>
      <c r="B13" s="28">
        <v>0</v>
      </c>
    </row>
    <row r="14" ht="15.75">
      <c r="A14" s="20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Z34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79.125" style="66" customWidth="1"/>
    <col min="2" max="2" width="41.75390625" style="109" customWidth="1"/>
    <col min="3" max="3" width="12.00390625" style="66" hidden="1" customWidth="1"/>
    <col min="4" max="4" width="16.875" style="66" hidden="1" customWidth="1"/>
    <col min="5" max="5" width="11.375" style="66" hidden="1" customWidth="1"/>
    <col min="6" max="6" width="0" style="66" hidden="1" customWidth="1"/>
    <col min="7" max="7" width="10.125" style="66" hidden="1" customWidth="1"/>
    <col min="8" max="11" width="0" style="66" hidden="1" customWidth="1"/>
    <col min="12" max="12" width="15.75390625" style="67" customWidth="1"/>
    <col min="13" max="13" width="0" style="67" hidden="1" customWidth="1"/>
    <col min="14" max="14" width="11.00390625" style="67" hidden="1" customWidth="1"/>
    <col min="15" max="17" width="0" style="67" hidden="1" customWidth="1"/>
    <col min="18" max="18" width="23.75390625" style="67" customWidth="1"/>
    <col min="19" max="19" width="10.375" style="67" customWidth="1"/>
    <col min="20" max="20" width="13.625" style="67" customWidth="1"/>
    <col min="21" max="21" width="9.125" style="67" customWidth="1"/>
    <col min="22" max="22" width="11.00390625" style="67" bestFit="1" customWidth="1"/>
    <col min="23" max="23" width="9.125" style="67" customWidth="1"/>
    <col min="24" max="16384" width="9.125" style="66" customWidth="1"/>
  </cols>
  <sheetData>
    <row r="1" ht="3" customHeight="1"/>
    <row r="2" spans="1:23" s="68" customFormat="1" ht="16.5">
      <c r="A2" s="123" t="s">
        <v>53</v>
      </c>
      <c r="B2" s="123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68" customFormat="1" ht="16.5">
      <c r="A3" s="123" t="s">
        <v>54</v>
      </c>
      <c r="B3" s="123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  <c r="W3" s="69"/>
    </row>
    <row r="4" spans="1:20" ht="16.5">
      <c r="A4" s="124" t="s">
        <v>174</v>
      </c>
      <c r="B4" s="124"/>
      <c r="S4" s="71"/>
      <c r="T4" s="71"/>
    </row>
    <row r="5" spans="1:22" ht="31.5">
      <c r="A5" s="65" t="s">
        <v>119</v>
      </c>
      <c r="B5" s="110">
        <v>3160.90345</v>
      </c>
      <c r="D5" s="72">
        <f>B5-B6</f>
        <v>-163.3211299999998</v>
      </c>
      <c r="E5" s="73" t="s">
        <v>112</v>
      </c>
      <c r="L5" s="74"/>
      <c r="R5" s="75"/>
      <c r="S5" s="75"/>
      <c r="T5" s="75"/>
      <c r="V5" s="76"/>
    </row>
    <row r="6" spans="1:22" ht="31.5">
      <c r="A6" s="65" t="s">
        <v>120</v>
      </c>
      <c r="B6" s="110">
        <f>B8+B11+B12+B13+B14+B15+B16+B17+B19+B18+B20</f>
        <v>3324.2245799999996</v>
      </c>
      <c r="D6" s="77">
        <f>27914.008</f>
        <v>27914.008</v>
      </c>
      <c r="E6" s="72">
        <f>D6-B6</f>
        <v>24589.783420000003</v>
      </c>
      <c r="L6" s="78"/>
      <c r="N6" s="79"/>
      <c r="R6" s="80"/>
      <c r="S6" s="74"/>
      <c r="T6" s="75"/>
      <c r="V6" s="76"/>
    </row>
    <row r="7" spans="1:20" ht="39.75" customHeight="1">
      <c r="A7" s="65" t="s">
        <v>121</v>
      </c>
      <c r="B7" s="111">
        <v>0</v>
      </c>
      <c r="L7" s="81"/>
      <c r="R7" s="81"/>
      <c r="S7" s="81"/>
      <c r="T7" s="81"/>
    </row>
    <row r="8" spans="1:20" ht="57.75" customHeight="1">
      <c r="A8" s="65" t="s">
        <v>122</v>
      </c>
      <c r="B8" s="112">
        <v>238.96997</v>
      </c>
      <c r="L8" s="82"/>
      <c r="R8" s="82"/>
      <c r="S8" s="82"/>
      <c r="T8" s="82"/>
    </row>
    <row r="9" spans="1:20" ht="15.75">
      <c r="A9" s="65" t="s">
        <v>137</v>
      </c>
      <c r="B9" s="112">
        <f>B8/B10</f>
        <v>5.709336056957186</v>
      </c>
      <c r="L9" s="83"/>
      <c r="R9" s="83"/>
      <c r="S9" s="83"/>
      <c r="T9" s="83"/>
    </row>
    <row r="10" spans="1:20" ht="15.75">
      <c r="A10" s="65" t="s">
        <v>138</v>
      </c>
      <c r="B10" s="113">
        <v>41.856</v>
      </c>
      <c r="L10" s="83"/>
      <c r="R10" s="83"/>
      <c r="S10" s="83"/>
      <c r="T10" s="83"/>
    </row>
    <row r="11" spans="1:20" ht="31.5">
      <c r="A11" s="65" t="s">
        <v>176</v>
      </c>
      <c r="B11" s="112">
        <f>1.581</f>
        <v>1.581</v>
      </c>
      <c r="L11" s="82"/>
      <c r="R11" s="82"/>
      <c r="S11" s="82"/>
      <c r="T11" s="82"/>
    </row>
    <row r="12" spans="1:20" ht="31.5">
      <c r="A12" s="65" t="s">
        <v>173</v>
      </c>
      <c r="B12" s="112">
        <f>1027.70427+195.98552+307.09136+59.20722</f>
        <v>1589.9883699999998</v>
      </c>
      <c r="C12" s="73">
        <v>20</v>
      </c>
      <c r="D12" s="66" t="s">
        <v>113</v>
      </c>
      <c r="L12" s="82"/>
      <c r="R12" s="82"/>
      <c r="S12" s="82"/>
      <c r="T12" s="82"/>
    </row>
    <row r="13" spans="1:20" ht="31.5">
      <c r="A13" s="65" t="s">
        <v>145</v>
      </c>
      <c r="B13" s="111">
        <f>294.10651+87.22632</f>
        <v>381.33283</v>
      </c>
      <c r="C13" s="73">
        <v>26</v>
      </c>
      <c r="L13" s="84"/>
      <c r="R13" s="84"/>
      <c r="S13" s="84"/>
      <c r="T13" s="84"/>
    </row>
    <row r="14" spans="1:20" ht="15.75">
      <c r="A14" s="65" t="s">
        <v>123</v>
      </c>
      <c r="B14" s="112">
        <v>0</v>
      </c>
      <c r="C14" s="73">
        <v>20</v>
      </c>
      <c r="L14" s="82"/>
      <c r="R14" s="82"/>
      <c r="S14" s="82"/>
      <c r="T14" s="82"/>
    </row>
    <row r="15" spans="1:20" ht="31.5">
      <c r="A15" s="65" t="s">
        <v>124</v>
      </c>
      <c r="B15" s="111">
        <v>27.02028</v>
      </c>
      <c r="C15" s="73">
        <v>26</v>
      </c>
      <c r="L15" s="84"/>
      <c r="R15" s="84"/>
      <c r="S15" s="84"/>
      <c r="T15" s="84"/>
    </row>
    <row r="16" spans="1:20" ht="31.5">
      <c r="A16" s="65" t="s">
        <v>143</v>
      </c>
      <c r="B16" s="112">
        <v>12.98609</v>
      </c>
      <c r="C16" s="73">
        <v>20</v>
      </c>
      <c r="L16" s="82"/>
      <c r="R16" s="82"/>
      <c r="S16" s="82"/>
      <c r="T16" s="82"/>
    </row>
    <row r="17" spans="1:20" ht="31.5">
      <c r="A17" s="65" t="s">
        <v>144</v>
      </c>
      <c r="B17" s="112">
        <v>1.22598</v>
      </c>
      <c r="C17" s="73">
        <v>25</v>
      </c>
      <c r="D17" s="66" t="s">
        <v>114</v>
      </c>
      <c r="L17" s="82"/>
      <c r="R17" s="82"/>
      <c r="S17" s="82"/>
      <c r="T17" s="82"/>
    </row>
    <row r="18" spans="1:20" ht="78" customHeight="1">
      <c r="A18" s="65" t="s">
        <v>125</v>
      </c>
      <c r="B18" s="112">
        <v>1059</v>
      </c>
      <c r="L18" s="82"/>
      <c r="R18" s="82"/>
      <c r="S18" s="82"/>
      <c r="T18" s="82"/>
    </row>
    <row r="19" spans="1:20" ht="75.75" customHeight="1">
      <c r="A19" s="65" t="s">
        <v>126</v>
      </c>
      <c r="B19" s="114">
        <f>1.89653+3.6589</f>
        <v>5.55543</v>
      </c>
      <c r="C19" s="73" t="s">
        <v>115</v>
      </c>
      <c r="D19" s="73"/>
      <c r="E19" s="73" t="s">
        <v>100</v>
      </c>
      <c r="F19" s="85">
        <f>(39840.05+10083.24+1014148.71+487.45+40959.25+13673.44)/1000</f>
        <v>1119.1921399999999</v>
      </c>
      <c r="H19" s="86"/>
      <c r="L19" s="87"/>
      <c r="M19" s="71"/>
      <c r="N19" s="71"/>
      <c r="O19" s="71"/>
      <c r="P19" s="71"/>
      <c r="Q19" s="71"/>
      <c r="R19" s="75"/>
      <c r="S19" s="75"/>
      <c r="T19" s="75"/>
    </row>
    <row r="20" spans="1:20" ht="78" customHeight="1">
      <c r="A20" s="65" t="s">
        <v>127</v>
      </c>
      <c r="B20" s="114">
        <v>6.56463</v>
      </c>
      <c r="C20" s="73">
        <v>26</v>
      </c>
      <c r="D20" s="66" t="s">
        <v>116</v>
      </c>
      <c r="L20" s="75"/>
      <c r="M20" s="71"/>
      <c r="N20" s="71"/>
      <c r="O20" s="71"/>
      <c r="P20" s="71"/>
      <c r="Q20" s="71"/>
      <c r="R20" s="75"/>
      <c r="S20" s="75"/>
      <c r="T20" s="75"/>
    </row>
    <row r="21" spans="1:21" ht="66.75" customHeight="1">
      <c r="A21" s="65" t="s">
        <v>128</v>
      </c>
      <c r="B21" s="114">
        <v>0</v>
      </c>
      <c r="F21" s="66">
        <f>17559.8</f>
        <v>17559.8</v>
      </c>
      <c r="G21" s="72">
        <f>B20+B13+B15</f>
        <v>414.91774000000004</v>
      </c>
      <c r="H21" s="72">
        <f>F21-G21</f>
        <v>17144.88226</v>
      </c>
      <c r="I21" s="66" t="s">
        <v>101</v>
      </c>
      <c r="L21" s="88"/>
      <c r="M21" s="89"/>
      <c r="N21" s="89"/>
      <c r="O21" s="89"/>
      <c r="P21" s="89"/>
      <c r="Q21" s="89"/>
      <c r="R21" s="88"/>
      <c r="S21" s="81"/>
      <c r="T21" s="81"/>
      <c r="U21" s="89"/>
    </row>
    <row r="22" spans="1:20" ht="47.25">
      <c r="A22" s="65" t="s">
        <v>129</v>
      </c>
      <c r="B22" s="114">
        <f>D22</f>
        <v>0</v>
      </c>
      <c r="C22" s="66" t="s">
        <v>118</v>
      </c>
      <c r="D22" s="72">
        <f>0/1000</f>
        <v>0</v>
      </c>
      <c r="L22" s="87"/>
      <c r="R22" s="75"/>
      <c r="S22" s="75"/>
      <c r="T22" s="75"/>
    </row>
    <row r="23" spans="1:20" ht="31.5" customHeight="1">
      <c r="A23" s="65" t="s">
        <v>130</v>
      </c>
      <c r="B23" s="115">
        <f>B5-B6</f>
        <v>-163.3211299999998</v>
      </c>
      <c r="C23" s="72">
        <f>B24-B6</f>
        <v>-3487.2245799999996</v>
      </c>
      <c r="D23" s="90">
        <f>B5-B6</f>
        <v>-163.3211299999998</v>
      </c>
      <c r="E23" s="73">
        <f>3167</f>
        <v>3167</v>
      </c>
      <c r="L23" s="75"/>
      <c r="R23" s="75"/>
      <c r="S23" s="75"/>
      <c r="T23" s="75"/>
    </row>
    <row r="24" spans="1:20" ht="31.5" customHeight="1">
      <c r="A24" s="65" t="s">
        <v>148</v>
      </c>
      <c r="B24" s="183">
        <v>-163</v>
      </c>
      <c r="C24" s="72"/>
      <c r="D24" s="90"/>
      <c r="E24" s="73"/>
      <c r="L24" s="75"/>
      <c r="R24" s="75"/>
      <c r="S24" s="75"/>
      <c r="T24" s="75"/>
    </row>
    <row r="25" spans="1:20" ht="63">
      <c r="A25" s="65" t="s">
        <v>149</v>
      </c>
      <c r="B25" s="184"/>
      <c r="C25" s="66" t="s">
        <v>102</v>
      </c>
      <c r="D25" s="90">
        <f>B24-B5</f>
        <v>-3323.90345</v>
      </c>
      <c r="E25" s="90">
        <f>D25+D23</f>
        <v>-3487.2245799999996</v>
      </c>
      <c r="F25" s="66">
        <v>420</v>
      </c>
      <c r="L25" s="91"/>
      <c r="R25" s="92"/>
      <c r="S25" s="91"/>
      <c r="T25" s="91"/>
    </row>
    <row r="26" spans="1:21" ht="31.5" customHeight="1">
      <c r="A26" s="65" t="s">
        <v>150</v>
      </c>
      <c r="B26" s="112">
        <v>11.38</v>
      </c>
      <c r="L26" s="93"/>
      <c r="R26" s="98"/>
      <c r="S26" s="82"/>
      <c r="T26" s="82"/>
      <c r="U26" s="94"/>
    </row>
    <row r="27" spans="1:21" ht="42.75" customHeight="1">
      <c r="A27" s="65" t="s">
        <v>151</v>
      </c>
      <c r="B27" s="116">
        <v>0</v>
      </c>
      <c r="L27" s="93"/>
      <c r="R27" s="81"/>
      <c r="S27" s="81"/>
      <c r="T27" s="81"/>
      <c r="U27" s="94"/>
    </row>
    <row r="28" spans="1:26" ht="36" customHeight="1">
      <c r="A28" s="65" t="s">
        <v>152</v>
      </c>
      <c r="B28" s="112">
        <f>B26</f>
        <v>11.38</v>
      </c>
      <c r="L28" s="93"/>
      <c r="R28" s="82"/>
      <c r="S28" s="82"/>
      <c r="T28" s="82"/>
      <c r="U28" s="94"/>
      <c r="Z28" s="95"/>
    </row>
    <row r="29" spans="1:22" ht="31.5">
      <c r="A29" s="65" t="s">
        <v>153</v>
      </c>
      <c r="B29" s="112">
        <v>11</v>
      </c>
      <c r="D29" s="66">
        <f>70822+16490</f>
        <v>87312</v>
      </c>
      <c r="E29" s="66">
        <f>35000</f>
        <v>35000</v>
      </c>
      <c r="L29" s="96"/>
      <c r="R29" s="84"/>
      <c r="S29" s="84"/>
      <c r="T29" s="84"/>
      <c r="V29" s="97"/>
    </row>
    <row r="30" ht="15.75">
      <c r="L30" s="84"/>
    </row>
    <row r="31" ht="15.75">
      <c r="E31" s="66">
        <v>17000</v>
      </c>
    </row>
    <row r="32" ht="15.75">
      <c r="E32" s="66">
        <f>D29+E29+E31</f>
        <v>139312</v>
      </c>
    </row>
    <row r="33" ht="15.75">
      <c r="E33" s="66">
        <f>136000+18000</f>
        <v>154000</v>
      </c>
    </row>
    <row r="34" ht="15.75">
      <c r="E34" s="66">
        <f>E33-E32</f>
        <v>14688</v>
      </c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73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B24"/>
  <sheetViews>
    <sheetView zoomScaleSheetLayoutView="100" zoomScalePageLayoutView="0" workbookViewId="0" topLeftCell="A1">
      <selection activeCell="K20" sqref="K20"/>
    </sheetView>
  </sheetViews>
  <sheetFormatPr defaultColWidth="9.00390625" defaultRowHeight="12.75"/>
  <cols>
    <col min="1" max="1" width="48.25390625" style="47" customWidth="1"/>
    <col min="2" max="2" width="39.875" style="102" customWidth="1"/>
    <col min="3" max="3" width="11.75390625" style="47" customWidth="1"/>
    <col min="4" max="16384" width="9.125" style="47" customWidth="1"/>
  </cols>
  <sheetData>
    <row r="1" ht="3" customHeight="1"/>
    <row r="2" spans="1:2" s="51" customFormat="1" ht="16.5" customHeight="1">
      <c r="A2" s="125" t="s">
        <v>0</v>
      </c>
      <c r="B2" s="125"/>
    </row>
    <row r="3" spans="1:2" s="51" customFormat="1" ht="16.5">
      <c r="A3" s="125" t="s">
        <v>1</v>
      </c>
      <c r="B3" s="125"/>
    </row>
    <row r="4" spans="1:2" s="52" customFormat="1" ht="16.5" customHeight="1">
      <c r="A4" s="125" t="s">
        <v>2</v>
      </c>
      <c r="B4" s="125"/>
    </row>
    <row r="5" spans="1:2" ht="16.5">
      <c r="A5" s="126" t="s">
        <v>175</v>
      </c>
      <c r="B5" s="126"/>
    </row>
    <row r="6" spans="1:2" ht="47.25">
      <c r="A6" s="50" t="s">
        <v>131</v>
      </c>
      <c r="B6" s="54">
        <v>0</v>
      </c>
    </row>
    <row r="7" spans="1:2" ht="47.25">
      <c r="A7" s="50" t="s">
        <v>132</v>
      </c>
      <c r="B7" s="53">
        <f>B8+B9+B10+B11+B12+B13+B14</f>
        <v>30</v>
      </c>
    </row>
    <row r="8" spans="1:2" ht="15.75">
      <c r="A8" s="50" t="s">
        <v>3</v>
      </c>
      <c r="B8" s="53">
        <v>3</v>
      </c>
    </row>
    <row r="9" spans="1:2" ht="15.75">
      <c r="A9" s="50" t="s">
        <v>4</v>
      </c>
      <c r="B9" s="53">
        <v>3</v>
      </c>
    </row>
    <row r="10" spans="1:2" ht="15.75">
      <c r="A10" s="50" t="s">
        <v>5</v>
      </c>
      <c r="B10" s="53">
        <v>3</v>
      </c>
    </row>
    <row r="11" spans="1:2" ht="15.75">
      <c r="A11" s="50" t="s">
        <v>6</v>
      </c>
      <c r="B11" s="53">
        <v>3</v>
      </c>
    </row>
    <row r="12" spans="1:2" ht="15.75">
      <c r="A12" s="50" t="s">
        <v>7</v>
      </c>
      <c r="B12" s="53">
        <v>3</v>
      </c>
    </row>
    <row r="13" spans="1:2" ht="15.75">
      <c r="A13" s="50" t="s">
        <v>8</v>
      </c>
      <c r="B13" s="53">
        <v>3</v>
      </c>
    </row>
    <row r="14" spans="1:2" ht="15.75">
      <c r="A14" s="50" t="s">
        <v>9</v>
      </c>
      <c r="B14" s="53">
        <v>12</v>
      </c>
    </row>
    <row r="15" spans="1:2" ht="94.5">
      <c r="A15" s="50" t="s">
        <v>133</v>
      </c>
      <c r="B15" s="53">
        <f>B16+B17+B18+B19+B20+B21+B22</f>
        <v>0</v>
      </c>
    </row>
    <row r="16" spans="1:2" ht="15.75">
      <c r="A16" s="50" t="s">
        <v>3</v>
      </c>
      <c r="B16" s="53">
        <v>0</v>
      </c>
    </row>
    <row r="17" spans="1:2" ht="15.75">
      <c r="A17" s="50" t="s">
        <v>4</v>
      </c>
      <c r="B17" s="53">
        <v>0</v>
      </c>
    </row>
    <row r="18" spans="1:2" ht="15.75">
      <c r="A18" s="50" t="s">
        <v>5</v>
      </c>
      <c r="B18" s="53">
        <v>0</v>
      </c>
    </row>
    <row r="19" spans="1:2" ht="15.75">
      <c r="A19" s="50" t="s">
        <v>6</v>
      </c>
      <c r="B19" s="53">
        <v>0</v>
      </c>
    </row>
    <row r="20" spans="1:2" ht="15.75">
      <c r="A20" s="50" t="s">
        <v>7</v>
      </c>
      <c r="B20" s="53">
        <v>0</v>
      </c>
    </row>
    <row r="21" spans="1:2" ht="15.75">
      <c r="A21" s="50" t="s">
        <v>8</v>
      </c>
      <c r="B21" s="53">
        <v>0</v>
      </c>
    </row>
    <row r="22" spans="1:2" ht="15.75">
      <c r="A22" s="50" t="s">
        <v>9</v>
      </c>
      <c r="B22" s="53">
        <v>0</v>
      </c>
    </row>
    <row r="23" spans="1:2" ht="47.25">
      <c r="A23" s="50" t="s">
        <v>134</v>
      </c>
      <c r="B23" s="53" t="s">
        <v>146</v>
      </c>
    </row>
    <row r="24" spans="1:2" ht="31.5">
      <c r="A24" s="50" t="s">
        <v>135</v>
      </c>
      <c r="B24" s="53" t="s">
        <v>117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7">
      <selection activeCell="FF23" sqref="FF23"/>
    </sheetView>
  </sheetViews>
  <sheetFormatPr defaultColWidth="0.875" defaultRowHeight="12.75"/>
  <cols>
    <col min="1" max="16384" width="0.875" style="14" customWidth="1"/>
  </cols>
  <sheetData>
    <row r="1" spans="2:97" s="15" customFormat="1" ht="16.5">
      <c r="B1" s="142" t="s">
        <v>16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0"/>
    </row>
    <row r="2" spans="2:97" s="15" customFormat="1" ht="16.5">
      <c r="B2" s="142" t="s">
        <v>17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0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5.75">
      <c r="A5" s="165" t="s">
        <v>18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  <c r="BF5" s="168" t="s">
        <v>136</v>
      </c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70"/>
    </row>
    <row r="6" spans="1:97" ht="15.75" customHeight="1">
      <c r="A6" s="165" t="s">
        <v>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7"/>
      <c r="BF6" s="171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3"/>
    </row>
    <row r="7" spans="1:97" ht="15.75">
      <c r="A7" s="165" t="s">
        <v>20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7"/>
      <c r="BF7" s="171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3"/>
    </row>
    <row r="8" spans="1:97" ht="54" customHeight="1">
      <c r="A8" s="165" t="s">
        <v>21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171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3"/>
    </row>
    <row r="9" spans="1:97" ht="31.5" customHeight="1">
      <c r="A9" s="165" t="s">
        <v>22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1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3"/>
    </row>
    <row r="10" spans="1:97" ht="31.5" customHeight="1">
      <c r="A10" s="165" t="s">
        <v>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74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6"/>
    </row>
    <row r="12" spans="1:97" s="16" customFormat="1" ht="16.5">
      <c r="A12" s="136" t="s">
        <v>24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</row>
    <row r="13" spans="1:97" s="16" customFormat="1" ht="16.5">
      <c r="A13" s="136" t="s">
        <v>25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</row>
    <row r="14" spans="45:76" ht="15.75"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97" ht="31.5" customHeight="1">
      <c r="A15" s="146" t="s">
        <v>26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8"/>
      <c r="AR15" s="155" t="s">
        <v>27</v>
      </c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7"/>
      <c r="BV15" s="155" t="s">
        <v>28</v>
      </c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7"/>
    </row>
    <row r="16" spans="1:97" ht="15.7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1"/>
      <c r="AR16" s="18"/>
      <c r="AV16" s="14" t="s">
        <v>29</v>
      </c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4" t="s">
        <v>30</v>
      </c>
      <c r="BU16" s="19"/>
      <c r="BV16" s="158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60"/>
    </row>
    <row r="17" spans="1:97" ht="15.75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4"/>
      <c r="AR17" s="143" t="s">
        <v>31</v>
      </c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61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3"/>
    </row>
    <row r="18" spans="1:97" ht="46.5" customHeigh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4"/>
      <c r="AR18" s="137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9"/>
      <c r="BV18" s="132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4"/>
    </row>
    <row r="19" spans="45:76" ht="15.75"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97" s="16" customFormat="1" ht="16.5">
      <c r="A20" s="136" t="s">
        <v>32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</row>
    <row r="21" spans="1:97" s="16" customFormat="1" ht="16.5">
      <c r="A21" s="136" t="s">
        <v>33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</row>
    <row r="23" spans="1:97" ht="80.25" customHeight="1">
      <c r="A23" s="140" t="s">
        <v>34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 t="s">
        <v>35</v>
      </c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 t="s">
        <v>36</v>
      </c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 t="s">
        <v>37</v>
      </c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</row>
    <row r="24" spans="1:97" ht="44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</row>
    <row r="26" spans="1:97" s="16" customFormat="1" ht="16.5">
      <c r="A26" s="136" t="s">
        <v>38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</row>
    <row r="28" spans="1:97" ht="96" customHeight="1">
      <c r="A28" s="140" t="s">
        <v>39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 t="s">
        <v>40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 t="s">
        <v>41</v>
      </c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 t="s">
        <v>42</v>
      </c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</row>
    <row r="29" spans="1:97" ht="61.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9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2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4"/>
    </row>
    <row r="31" spans="1:97" s="16" customFormat="1" ht="16.5">
      <c r="A31" s="136" t="s">
        <v>43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</row>
    <row r="33" spans="1:97" ht="15.75">
      <c r="A33" s="131" t="s">
        <v>44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7" t="s">
        <v>45</v>
      </c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</row>
    <row r="34" spans="1:97" ht="15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2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4"/>
    </row>
  </sheetData>
  <sheetProtection/>
  <mergeCells count="43">
    <mergeCell ref="A12:CS12"/>
    <mergeCell ref="A13:CS13"/>
    <mergeCell ref="A9:BE9"/>
    <mergeCell ref="A10:BE10"/>
    <mergeCell ref="BF5:CS10"/>
    <mergeCell ref="A5:BE5"/>
    <mergeCell ref="A6:BE6"/>
    <mergeCell ref="A7:BE7"/>
    <mergeCell ref="A8:BE8"/>
    <mergeCell ref="B1:CR1"/>
    <mergeCell ref="B2:CR2"/>
    <mergeCell ref="AR17:BU17"/>
    <mergeCell ref="A18:AQ18"/>
    <mergeCell ref="AR18:BU18"/>
    <mergeCell ref="BV18:CS18"/>
    <mergeCell ref="A15:AQ17"/>
    <mergeCell ref="AR15:BU15"/>
    <mergeCell ref="BV15:CS17"/>
    <mergeCell ref="AZ16:BK16"/>
    <mergeCell ref="A20:CS20"/>
    <mergeCell ref="A21:CS21"/>
    <mergeCell ref="A23:V23"/>
    <mergeCell ref="W23:AV23"/>
    <mergeCell ref="AW23:BV23"/>
    <mergeCell ref="BW23:CS23"/>
    <mergeCell ref="A26:CS26"/>
    <mergeCell ref="A28:V28"/>
    <mergeCell ref="W28:AV28"/>
    <mergeCell ref="AW28:BV28"/>
    <mergeCell ref="BW28:CS28"/>
    <mergeCell ref="A24:V24"/>
    <mergeCell ref="W24:AV24"/>
    <mergeCell ref="AW24:BV24"/>
    <mergeCell ref="BW24:CS24"/>
    <mergeCell ref="A29:V29"/>
    <mergeCell ref="W29:AV29"/>
    <mergeCell ref="AW29:BV29"/>
    <mergeCell ref="BW29:CS29"/>
    <mergeCell ref="A33:AF33"/>
    <mergeCell ref="A34:AF34"/>
    <mergeCell ref="A31:CS31"/>
    <mergeCell ref="AG33:CS33"/>
    <mergeCell ref="AG34:CS3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8.25390625" style="9" customWidth="1"/>
    <col min="2" max="2" width="35.75390625" style="9" customWidth="1"/>
    <col min="3" max="3" width="2.25390625" style="9" customWidth="1"/>
    <col min="4" max="16384" width="9.125" style="9" customWidth="1"/>
  </cols>
  <sheetData>
    <row r="1" ht="3" customHeight="1"/>
    <row r="2" spans="1:3" s="10" customFormat="1" ht="16.5" customHeight="1">
      <c r="A2" s="177" t="s">
        <v>46</v>
      </c>
      <c r="B2" s="177"/>
      <c r="C2" s="177"/>
    </row>
    <row r="3" spans="1:3" s="10" customFormat="1" ht="16.5" customHeight="1">
      <c r="A3" s="177" t="s">
        <v>47</v>
      </c>
      <c r="B3" s="177"/>
      <c r="C3" s="177"/>
    </row>
    <row r="4" spans="1:3" s="11" customFormat="1" ht="16.5" customHeight="1">
      <c r="A4" s="177" t="s">
        <v>48</v>
      </c>
      <c r="B4" s="177"/>
      <c r="C4" s="177"/>
    </row>
    <row r="5" spans="1:2" ht="24" customHeight="1">
      <c r="A5" s="12"/>
      <c r="B5" s="12"/>
    </row>
    <row r="6" spans="1:2" ht="31.5">
      <c r="A6" s="13" t="s">
        <v>49</v>
      </c>
      <c r="B6" s="53">
        <v>0</v>
      </c>
    </row>
    <row r="7" spans="1:2" ht="52.5" customHeight="1">
      <c r="A7" s="13" t="s">
        <v>50</v>
      </c>
      <c r="B7" s="53">
        <v>0</v>
      </c>
    </row>
    <row r="8" spans="1:2" ht="78.75">
      <c r="A8" s="13" t="s">
        <v>51</v>
      </c>
      <c r="B8" s="53">
        <v>0</v>
      </c>
    </row>
    <row r="9" spans="1:2" ht="31.5">
      <c r="A9" s="13" t="s">
        <v>52</v>
      </c>
      <c r="B9" s="54" t="s">
        <v>158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4.875" style="2" customWidth="1"/>
    <col min="2" max="2" width="60.25390625" style="2" customWidth="1"/>
    <col min="3" max="16384" width="9.125" style="2" customWidth="1"/>
  </cols>
  <sheetData>
    <row r="4" spans="1:2" ht="57.75" customHeight="1">
      <c r="A4" s="177" t="s">
        <v>89</v>
      </c>
      <c r="B4" s="177"/>
    </row>
    <row r="5" spans="1:2" ht="17.25" thickBot="1">
      <c r="A5" s="38"/>
      <c r="B5" s="39"/>
    </row>
    <row r="6" spans="1:2" ht="128.25" thickBot="1">
      <c r="A6" s="55" t="s">
        <v>147</v>
      </c>
      <c r="B6" s="46" t="s">
        <v>141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2020-10-09T10:07:44Z</cp:lastPrinted>
  <dcterms:created xsi:type="dcterms:W3CDTF">2012-05-12T07:32:36Z</dcterms:created>
  <dcterms:modified xsi:type="dcterms:W3CDTF">2020-10-30T10:04:15Z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