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05" yWindow="65521" windowWidth="13890" windowHeight="11640" activeTab="4"/>
  </bookViews>
  <sheets>
    <sheet name="3.1." sheetId="1" r:id="rId1"/>
    <sheet name="3.2." sheetId="2" r:id="rId2"/>
    <sheet name="3.3." sheetId="3" r:id="rId3"/>
    <sheet name="3.4." sheetId="4" r:id="rId4"/>
    <sheet name="3.5." sheetId="5" r:id="rId5"/>
    <sheet name="3.6." sheetId="6" r:id="rId6"/>
    <sheet name="3.7." sheetId="7" r:id="rId7"/>
    <sheet name="3.8." sheetId="8" r:id="rId8"/>
    <sheet name="3.9." sheetId="9" r:id="rId9"/>
    <sheet name="3.10" sheetId="10" r:id="rId10"/>
    <sheet name="3.11" sheetId="11" r:id="rId11"/>
    <sheet name="3.12" sheetId="12" r:id="rId12"/>
  </sheets>
  <externalReferences>
    <externalReference r:id="rId15"/>
  </externalReferences>
  <definedNames>
    <definedName name="TABLE" localSheetId="4">'3.5.'!$A$6:$B$30</definedName>
    <definedName name="TABLE" localSheetId="5">'3.6.'!$A$4:$B$24</definedName>
    <definedName name="TABLE" localSheetId="6">'3.7.'!#REF!</definedName>
    <definedName name="TABLE" localSheetId="7">'3.8.'!$A$4:$B$9</definedName>
    <definedName name="TABLE_2" localSheetId="6">'3.7.'!#REF!</definedName>
    <definedName name="_xlnm.Print_Area" localSheetId="4">'3.5.'!$A$1:$B$30</definedName>
    <definedName name="_xlnm.Print_Area" localSheetId="6">'3.7.'!$A$1:$CS$34</definedName>
    <definedName name="_xlnm.Print_Area" localSheetId="7">'3.8.'!$A$1:$C$9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9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5.xml><?xml version="1.0" encoding="utf-8"?>
<comments xmlns="http://schemas.openxmlformats.org/spreadsheetml/2006/main">
  <authors>
    <author>Shelesnaya</author>
  </authors>
  <commentList>
    <comment ref="B27" authorId="0">
      <text>
        <r>
          <rPr>
            <b/>
            <sz val="8"/>
            <rFont val="Tahoma"/>
            <family val="2"/>
          </rPr>
          <t>Shelesnaya:</t>
        </r>
        <r>
          <rPr>
            <sz val="8"/>
            <rFont val="Tahoma"/>
            <family val="2"/>
          </rPr>
          <t xml:space="preserve">
реализация</t>
        </r>
      </text>
    </comment>
  </commentList>
</comments>
</file>

<file path=xl/sharedStrings.xml><?xml version="1.0" encoding="utf-8"?>
<sst xmlns="http://schemas.openxmlformats.org/spreadsheetml/2006/main" count="187" uniqueCount="175">
  <si>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</si>
  <si>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</si>
  <si>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</si>
  <si>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</si>
  <si>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</si>
  <si>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</si>
  <si>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</si>
  <si>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</si>
  <si>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</si>
  <si>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</si>
  <si>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</si>
  <si>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</si>
  <si>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</si>
  <si>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</si>
  <si>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</si>
  <si>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3.7.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</si>
  <si>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</si>
  <si>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</si>
  <si>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</si>
  <si>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</si>
  <si>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</si>
  <si>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</si>
  <si>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</si>
  <si>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</si>
  <si>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</si>
  <si>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</si>
  <si>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</si>
  <si>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</si>
  <si>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</si>
  <si>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</si>
  <si>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</si>
  <si>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</si>
  <si>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</si>
  <si>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</si>
  <si>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</si>
  <si>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</si>
  <si>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</si>
  <si>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</si>
  <si>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</si>
  <si>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</si>
  <si>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</si>
  <si>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</si>
  <si>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</si>
  <si>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</si>
  <si>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</si>
  <si>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</si>
  <si>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</si>
  <si>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</si>
  <si>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</si>
  <si>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</si>
  <si>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</si>
  <si>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</si>
  <si>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3.5. Информация об основных показателях</t>
  </si>
  <si>
    <t>финансово-хозяйственной деятельности регулируемой организации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</si>
  <si>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</si>
  <si>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</si>
  <si>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</si>
  <si>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</si>
  <si>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</si>
  <si>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</si>
  <si>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</si>
  <si>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</si>
  <si>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</si>
  <si>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</si>
  <si>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</si>
  <si>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</si>
  <si>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</si>
  <si>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</si>
  <si>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</si>
  <si>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</si>
  <si>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 xml:space="preserve">Наименование органа регулирования, принявшего решение об утверждении тарифа на водоотведение 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</si>
  <si>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</si>
  <si>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</si>
  <si>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</si>
  <si>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</si>
  <si>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</si>
  <si>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</si>
  <si>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</si>
  <si>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</si>
  <si>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</si>
  <si>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</si>
  <si>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Форма 3.4. Информация о тарифах на подключение</t>
  </si>
  <si>
    <t>к централизованной системе водоотведения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</si>
  <si>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</si>
  <si>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</si>
  <si>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</si>
  <si>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</si>
  <si>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</si>
  <si>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</si>
  <si>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Форма 3.10.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</si>
  <si>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</si>
  <si>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</si>
  <si>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</si>
  <si>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</si>
  <si>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</si>
  <si>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</si>
  <si>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</si>
  <si>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</si>
  <si>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</si>
  <si>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плата за подключение не взимается</t>
  </si>
  <si>
    <t>ИНВЕСТИЦИОННАЯ ПРОГРАММА  общества с ограниченной ответственностью «Горводоканал» 
по реконструкции, модернизации и развитию систем водоснабжения и водоотведения города Когалыма
на 2010 – 2020 гг.</t>
  </si>
  <si>
    <t>решение Думы города Когалыма ХМАО-Югры</t>
  </si>
  <si>
    <t>29.12.2010года</t>
  </si>
  <si>
    <t>2011-2020 года</t>
  </si>
  <si>
    <t>Расширение канализационных очистных сооружений города 1этап.                           Строительство зданий решеток и песколовок</t>
  </si>
  <si>
    <t>амортизация</t>
  </si>
  <si>
    <t xml:space="preserve">• повышение надежности работы систем  водоснабжения и
водоотведения в соответствии с нормативными требованиями;
• повышение качества предоставления коммунальных услуг населению.
</t>
  </si>
  <si>
    <t>Общество с ограниченной ответственностью «Горводоканал»</t>
  </si>
  <si>
    <t>ООО «Горводоканал»</t>
  </si>
  <si>
    <t>Россия, 628484, Ханты-Мансийский АО - Югра, г.Когалым, ул.Дружбы Народов, д.41</t>
  </si>
  <si>
    <t xml:space="preserve">(34667) 2-52-35                                                                                                          </t>
  </si>
  <si>
    <t>www.vdk-kogalym.ru</t>
  </si>
  <si>
    <t>Gorvodokanal.kgl@vdk-kogalym.ru</t>
  </si>
  <si>
    <t>c 08.00 до 18.00</t>
  </si>
  <si>
    <t>№ 1098608000083 от 11 февраля 2009г.</t>
  </si>
  <si>
    <t>Положение о закупках товаров, работ, услуг для нужд ООО «Горводоканал»</t>
  </si>
  <si>
    <t>zakupki.gov.ru</t>
  </si>
  <si>
    <t>Региональная служба по тарифам ХМАО-Югры</t>
  </si>
  <si>
    <t>10 дней</t>
  </si>
  <si>
    <t>http://www.vdk-kogalym.ru/files_gvk/tarif_/%D0%95%D0%B4%D0%B8%D0%BD%D1%8B%D0%B9%20%D0%B4%D0%BE%D0%B3%D0%BE%D0%B2%D0%BE%D1%80%20%D1%85%D0%BE%D0%BB%D0%BE%D0%B4%D0%BD%D0%BE%D0%B3%D0%BE%20%D0%B2%D0%BE%D0%B4%D0%BE%D1%81%D0%BD%D0%B0%D0%B1%D0%B6%D0%B5%D0%BD%D0%B8%D1%8F%20%D0%B8%20%D0%B2%D0%BE%D0%B4%D0%BE%D0%BE%D1%82%D0%B2%D0%B5%D0%B4%D0%B5%D0%BD%D0%B8%D1%8F%20%D0%BD%D0%B0%202013%D0%B3.doc</t>
  </si>
  <si>
    <t>средневзвешенной стоимости 1 кВт·ч</t>
  </si>
  <si>
    <t>объем приобретаемой электрической энергии тыс кВт*час</t>
  </si>
  <si>
    <t xml:space="preserve">1)_Выручка от регулируемой деятельности (тыс. рублей) с разбивкой по видам деятельности </t>
  </si>
  <si>
    <t xml:space="preserve">2)_Себестоимость производимых товаров (оказываемых услуг) по регулируемому виду деятельности (тыс. рублей), включая: </t>
  </si>
  <si>
    <t xml:space="preserve">а)_расходы на оплату услуг по приему, транспортировке и очистке сточных вод другими организациями </t>
  </si>
  <si>
    <t>б)_расходы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</si>
  <si>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в)_расходы на химические реагенты, используемые в технологическом процессе</t>
  </si>
  <si>
    <t>г)_расходы на оплату труда и отчисления на социальные нужды основного производственного персонала</t>
  </si>
  <si>
    <t>д)_расходы на оплату труда и отчисления на социальные нужды административно-управленческого персонала</t>
  </si>
  <si>
    <t>е)_расходы на амортизацию основных производственных средств</t>
  </si>
  <si>
    <t>ж)_расходы на аренду имущества, используемого для осуществления регулируемого вида деятельности</t>
  </si>
  <si>
    <t>м)_прочие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</t>
  </si>
  <si>
    <t>3)_Чистая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</si>
  <si>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4)_Сведения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</si>
  <si>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5)_Валовая прибыль от продажи товаров и услуг по регулируемому виду деятельности (тыс. рублей)</t>
  </si>
  <si>
    <r>
      <t>з)</t>
    </r>
    <r>
      <rPr>
        <b/>
        <sz val="12"/>
        <rFont val="Times New Roman"/>
        <family val="1"/>
      </rPr>
      <t>_общепроизводственные</t>
    </r>
    <r>
      <rPr>
        <sz val="12"/>
        <rFont val="Times New Roman"/>
        <family val="1"/>
      </rPr>
      <t xml:space="preserve"> расходы, в том числе отнесенные к ним расходы на текущий и капитальный ремонт</t>
    </r>
  </si>
  <si>
    <r>
      <t>и)_</t>
    </r>
    <r>
      <rPr>
        <b/>
        <sz val="12"/>
        <rFont val="Times New Roman"/>
        <family val="1"/>
      </rPr>
      <t>общехозяйственные расходы</t>
    </r>
    <r>
      <rPr>
        <sz val="12"/>
        <rFont val="Times New Roman"/>
        <family val="1"/>
      </rPr>
      <t>, в том числе отнесенные к ним расходы на текущий и капитальный ремонт</t>
    </r>
  </si>
  <si>
    <t>к)_расходы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</si>
  <si>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л)_расходы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котороых  превышает20 процентов суммы расходов по указанной статье расходов)</t>
  </si>
  <si>
    <t>6)_Убытки от продажи товаров и усуг по регулируемому виду деятельности (тыс. рублей)</t>
  </si>
  <si>
    <t>7)_Годовая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</si>
  <si>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8)_Объем сточных вод, принятых от потребителей оказываемых услуг (тыс. куб. метров)</t>
  </si>
  <si>
    <t>9)_Объем сточных вод, принятых от других регулируемых организаций в сфере водоотведения и (или) очистки сточных вод (тыс. куб. метров)</t>
  </si>
  <si>
    <t>10)_Объем сточных вод, пропущенных через очистные сооружения (тыс. куб. метров)</t>
  </si>
  <si>
    <t>11)_Среднесписочная численность основного производственного персонала (человек)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</si>
  <si>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</si>
  <si>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Форма 3.12.  Информация о предложении регулируемой организации об установлении тарифов в сфере водоотведения на очередной период регулирования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</si>
  <si>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</si>
  <si>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</si>
  <si>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регулрования)</t>
  </si>
  <si>
    <t>Сведения о необходимой валовой выручке на соответствующий период, в том числе, с разбивкой по годам</t>
  </si>
  <si>
    <t>Годовой объем принятой в сеть воды</t>
  </si>
  <si>
    <t xml:space="preserve">Размер недополученных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</si>
  <si>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тарифов в предыдущий период регулирования (при их наличии), определенный в соотвествии с Основами ценообразования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</si>
  <si>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</si>
  <si>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</si>
  <si>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</si>
  <si>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</si>
  <si>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 xml:space="preserve">Метод индексации на основе долгосрочных параметров регулирования тарифов </t>
  </si>
  <si>
    <t xml:space="preserve"> 5 лет  (с 2018 по 2022гг)</t>
  </si>
  <si>
    <t>Расчетная величина (без НДС)</t>
  </si>
  <si>
    <t>36,32                                                                          37,77</t>
  </si>
  <si>
    <t xml:space="preserve">с 01.01.2018г по 30.06.2018г                                                          с 01.07.2018г по 31.12.2018г                                                    </t>
  </si>
  <si>
    <t>Информационно-аналитический интернет-портал «www.ugra-news.ru» («Новости Югры»)  от 15.12.2017</t>
  </si>
  <si>
    <t>2018</t>
  </si>
  <si>
    <t>Водоотведение, в том числе очистка сточных вод, обращение с осадком сточных вод</t>
  </si>
  <si>
    <t xml:space="preserve">      01.01.2019 по 30.06.2019 - 37,77руб/м3;    01.07.2019 по 31.12.2019г - 39,28руб/м3.      01.01.2020 по 30.06.2020 - 39,28руб/м3;         01.07.2020 по 31.12.2020г - 43,02руб/м3.    01.01.2021 по 30.06.2021 - 43,02руб/м3;         01.07.2021 по 31.12.2021г - 44,80руб/м3.   01.01.2022 по 30.06.2022 - 44,80руб/м3;         01.07.2022 по 31.12.2022г - 49,16руб/м3.</t>
  </si>
  <si>
    <t>4642,62тыс.м3.</t>
  </si>
  <si>
    <t>2019год - 178871,047тыс.руб; 2020г- 181483,998тыс.руб; 2021г - 183973,529тыс.руб 2022г - 186992,501тыс.руб.</t>
  </si>
  <si>
    <t xml:space="preserve">Базовый уровень операционных расходов(тыс. руб) - 178871,047тыс. рублей; Нормативный уровень прибыли - 2,06%; </t>
  </si>
  <si>
    <t>за 2 квартал 2018 года</t>
  </si>
  <si>
    <t xml:space="preserve">Приказ РСТ от 07.12.2017г № 160-нп.                                </t>
  </si>
  <si>
    <t>за 2 квартал 2018года</t>
  </si>
  <si>
    <t>2 квартал 2018год</t>
  </si>
  <si>
    <t>0,5 тыс м куб/сут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</si>
</sst>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  <numFmt numFmtId="178" formatCode="#,##0.00000"/>
    <numFmt numFmtId="179" formatCode="#,##0.000000"/>
  </numFmts>
  <fonts count="67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u val="single"/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42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13" xfId="42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49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5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79" fontId="2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/>
    </xf>
    <xf numFmtId="0" fontId="2" fillId="32" borderId="1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2" fillId="32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justify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/>
    </xf>
    <xf numFmtId="2" fontId="14" fillId="33" borderId="2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justify" vertical="center" wrapText="1"/>
    </xf>
    <xf numFmtId="0" fontId="60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/>
    </xf>
    <xf numFmtId="49" fontId="61" fillId="0" borderId="24" xfId="54" applyNumberFormat="1" applyFont="1" applyFill="1" applyBorder="1" applyAlignment="1" applyProtection="1">
      <alignment horizontal="center" vertical="center" wrapText="1" shrinkToFit="1"/>
      <protection locked="0"/>
    </xf>
    <xf numFmtId="0" fontId="62" fillId="0" borderId="17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justify" vertical="top" wrapText="1"/>
    </xf>
    <xf numFmtId="0" fontId="10" fillId="34" borderId="18" xfId="42" applyNumberFormat="1" applyFill="1" applyBorder="1" applyAlignment="1" applyProtection="1">
      <alignment horizontal="justify" vertical="top" wrapText="1"/>
      <protection/>
    </xf>
    <xf numFmtId="0" fontId="17" fillId="35" borderId="10" xfId="42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/>
    </xf>
    <xf numFmtId="0" fontId="64" fillId="0" borderId="0" xfId="0" applyFont="1" applyFill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24" xfId="0" applyNumberFormat="1" applyFont="1" applyFill="1" applyBorder="1" applyAlignment="1">
      <alignment horizontal="center" vertical="center"/>
    </xf>
    <xf numFmtId="4" fontId="65" fillId="0" borderId="24" xfId="42" applyNumberFormat="1" applyFont="1" applyFill="1" applyBorder="1" applyAlignment="1" applyProtection="1">
      <alignment horizontal="justify" vertical="top"/>
      <protection/>
    </xf>
    <xf numFmtId="2" fontId="2" fillId="0" borderId="24" xfId="0" applyNumberFormat="1" applyFont="1" applyFill="1" applyBorder="1" applyAlignment="1">
      <alignment horizontal="center" vertical="center"/>
    </xf>
    <xf numFmtId="173" fontId="2" fillId="0" borderId="24" xfId="0" applyNumberFormat="1" applyFont="1" applyFill="1" applyBorder="1" applyAlignment="1">
      <alignment horizontal="center" vertical="center"/>
    </xf>
    <xf numFmtId="174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174" fontId="2" fillId="0" borderId="25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177" fontId="19" fillId="34" borderId="0" xfId="53" applyNumberFormat="1" applyFont="1" applyFill="1" applyBorder="1" applyAlignment="1">
      <alignment horizontal="right" vertical="top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7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justify" wrapText="1"/>
    </xf>
    <xf numFmtId="0" fontId="2" fillId="0" borderId="30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.5." xfId="53"/>
    <cellStyle name="Обычный_JKH.OPEN.INFO.VO(v3.5)_цены161210" xfId="54"/>
    <cellStyle name="Обычный_ЖКУ_проект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8</xdr:row>
      <xdr:rowOff>0</xdr:rowOff>
    </xdr:from>
    <xdr:ext cx="209550" cy="847725"/>
    <xdr:grpSp>
      <xdr:nvGrpSpPr>
        <xdr:cNvPr id="1" name="shCalendar" hidden="1"/>
        <xdr:cNvGrpSpPr>
          <a:grpSpLocks/>
        </xdr:cNvGrpSpPr>
      </xdr:nvGrpSpPr>
      <xdr:grpSpPr>
        <a:xfrm>
          <a:off x="4743450" y="27336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8</xdr:row>
      <xdr:rowOff>0</xdr:rowOff>
    </xdr:from>
    <xdr:ext cx="209550" cy="847725"/>
    <xdr:grpSp>
      <xdr:nvGrpSpPr>
        <xdr:cNvPr id="4" name="shCalendar" hidden="1"/>
        <xdr:cNvGrpSpPr>
          <a:grpSpLocks/>
        </xdr:cNvGrpSpPr>
      </xdr:nvGrpSpPr>
      <xdr:grpSpPr>
        <a:xfrm>
          <a:off x="4743450" y="2733675"/>
          <a:ext cx="209550" cy="8477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7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38100</xdr:colOff>
      <xdr:row>9</xdr:row>
      <xdr:rowOff>0</xdr:rowOff>
    </xdr:from>
    <xdr:ext cx="219075" cy="1076325"/>
    <xdr:grpSp>
      <xdr:nvGrpSpPr>
        <xdr:cNvPr id="10" name="shCalendar" hidden="1"/>
        <xdr:cNvGrpSpPr>
          <a:grpSpLocks/>
        </xdr:cNvGrpSpPr>
      </xdr:nvGrpSpPr>
      <xdr:grpSpPr>
        <a:xfrm>
          <a:off x="4743450" y="5219700"/>
          <a:ext cx="219075" cy="10763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70.125" style="0" customWidth="1"/>
    <col min="2" max="2" width="37.375" style="0" customWidth="1"/>
  </cols>
  <sheetData>
    <row r="2" spans="1:2" ht="17.25" thickBot="1">
      <c r="A2" s="98" t="s">
        <v>54</v>
      </c>
      <c r="B2" s="98"/>
    </row>
    <row r="3" spans="1:2" ht="17.25" thickBot="1">
      <c r="A3" s="18"/>
      <c r="B3" s="18"/>
    </row>
    <row r="4" spans="1:2" ht="51" customHeight="1" thickBot="1">
      <c r="A4" s="14" t="s">
        <v>55</v>
      </c>
      <c r="B4" s="23" t="s">
        <v>107</v>
      </c>
    </row>
    <row r="5" spans="1:2" ht="51" customHeight="1" thickBot="1">
      <c r="A5" s="15" t="s">
        <v>56</v>
      </c>
      <c r="B5" s="24" t="s">
        <v>108</v>
      </c>
    </row>
    <row r="6" spans="1:2" ht="51" customHeight="1" thickBot="1">
      <c r="A6" s="15" t="s">
        <v>57</v>
      </c>
      <c r="B6" s="23" t="s">
        <v>114</v>
      </c>
    </row>
    <row r="7" spans="1:2" ht="51" customHeight="1" thickBot="1">
      <c r="A7" s="15" t="s">
        <v>58</v>
      </c>
      <c r="B7" s="24" t="s">
        <v>109</v>
      </c>
    </row>
    <row r="8" spans="1:2" ht="51" customHeight="1" thickBot="1">
      <c r="A8" s="15" t="s">
        <v>59</v>
      </c>
      <c r="B8" s="23" t="s">
        <v>109</v>
      </c>
    </row>
    <row r="9" spans="1:2" ht="51" customHeight="1" thickBot="1">
      <c r="A9" s="15" t="s">
        <v>60</v>
      </c>
      <c r="B9" s="24" t="s">
        <v>110</v>
      </c>
    </row>
    <row r="10" spans="1:2" ht="51" customHeight="1" thickBot="1">
      <c r="A10" s="15" t="s">
        <v>61</v>
      </c>
      <c r="B10" s="25" t="s">
        <v>111</v>
      </c>
    </row>
    <row r="11" spans="1:2" ht="51" customHeight="1" thickBot="1">
      <c r="A11" s="15" t="s">
        <v>62</v>
      </c>
      <c r="B11" s="24" t="s">
        <v>112</v>
      </c>
    </row>
    <row r="12" spans="1:2" ht="51" customHeight="1" thickBot="1">
      <c r="A12" s="15" t="s">
        <v>63</v>
      </c>
      <c r="B12" s="23" t="s">
        <v>113</v>
      </c>
    </row>
    <row r="13" spans="1:2" ht="51" customHeight="1" thickBot="1">
      <c r="A13" s="15" t="s">
        <v>64</v>
      </c>
      <c r="B13" s="26" t="s">
        <v>165</v>
      </c>
    </row>
    <row r="14" spans="1:2" ht="51" customHeight="1">
      <c r="A14" s="16" t="s">
        <v>65</v>
      </c>
      <c r="B14" s="96">
        <v>105.4</v>
      </c>
    </row>
    <row r="15" spans="1:2" ht="51" customHeight="1" thickBot="1">
      <c r="A15" s="15" t="s">
        <v>66</v>
      </c>
      <c r="B15" s="97"/>
    </row>
    <row r="16" spans="1:2" ht="51" customHeight="1" thickBot="1">
      <c r="A16" s="15" t="s">
        <v>67</v>
      </c>
      <c r="B16" s="22">
        <v>30</v>
      </c>
    </row>
    <row r="17" spans="1:2" ht="51" customHeight="1" thickBot="1">
      <c r="A17" s="15" t="s">
        <v>68</v>
      </c>
      <c r="B17" s="22">
        <v>1</v>
      </c>
    </row>
    <row r="18" ht="15.75">
      <c r="A18" s="6"/>
    </row>
  </sheetData>
  <sheetProtection/>
  <mergeCells count="2">
    <mergeCell ref="B14:B15"/>
    <mergeCell ref="A2:B2"/>
  </mergeCells>
  <hyperlinks>
    <hyperlink ref="B10" r:id="rId1" display="http://www.vdk-kogalym.ru/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B1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2" width="61.75390625" style="0" customWidth="1"/>
  </cols>
  <sheetData>
    <row r="5" spans="1:2" ht="16.5">
      <c r="A5" s="100" t="s">
        <v>89</v>
      </c>
      <c r="B5" s="100"/>
    </row>
    <row r="6" spans="1:2" ht="17.25" thickBot="1">
      <c r="A6" s="98" t="s">
        <v>90</v>
      </c>
      <c r="B6" s="98"/>
    </row>
    <row r="7" spans="1:2" ht="17.25" thickBot="1">
      <c r="A7" s="20"/>
      <c r="B7" s="20"/>
    </row>
    <row r="8" spans="1:2" ht="113.25" customHeight="1" thickBot="1">
      <c r="A8" s="14" t="s">
        <v>91</v>
      </c>
      <c r="B8" s="79" t="s">
        <v>154</v>
      </c>
    </row>
    <row r="9" spans="1:2" ht="195.75" customHeight="1" thickBot="1">
      <c r="A9" s="78" t="s">
        <v>92</v>
      </c>
      <c r="B9" s="80" t="s">
        <v>155</v>
      </c>
    </row>
    <row r="10" spans="1:2" ht="84.75" customHeight="1" thickBot="1">
      <c r="A10" s="78" t="s">
        <v>93</v>
      </c>
      <c r="B10" s="80" t="s">
        <v>156</v>
      </c>
    </row>
    <row r="11" spans="1:2" ht="63" customHeight="1" thickBot="1">
      <c r="A11" s="78" t="s">
        <v>94</v>
      </c>
      <c r="B11" s="80" t="s">
        <v>157</v>
      </c>
    </row>
    <row r="12" ht="15.75">
      <c r="A12" s="6"/>
    </row>
  </sheetData>
  <sheetProtection/>
  <mergeCells count="2">
    <mergeCell ref="A5:B5"/>
    <mergeCell ref="A6:B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:B11">
      <formula1>900</formula1>
    </dataValidation>
  </dataValidations>
  <hyperlinks>
    <hyperlink ref="B8"/>
  </hyperlink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B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2" width="43.00390625" style="0" customWidth="1"/>
  </cols>
  <sheetData>
    <row r="5" spans="1:2" ht="47.25" customHeight="1">
      <c r="A5" s="151" t="s">
        <v>95</v>
      </c>
      <c r="B5" s="151"/>
    </row>
    <row r="6" ht="17.25" thickBot="1">
      <c r="A6" s="13"/>
    </row>
    <row r="7" spans="1:2" ht="63.75" thickBot="1">
      <c r="A7" s="14" t="s">
        <v>96</v>
      </c>
      <c r="B7" s="27" t="s">
        <v>115</v>
      </c>
    </row>
    <row r="8" spans="1:2" ht="32.25" thickBot="1">
      <c r="A8" s="15" t="s">
        <v>97</v>
      </c>
      <c r="B8" s="28" t="s">
        <v>116</v>
      </c>
    </row>
    <row r="9" spans="1:2" ht="32.25" thickBot="1">
      <c r="A9" s="15" t="s">
        <v>98</v>
      </c>
      <c r="B9" s="28" t="s">
        <v>116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5:B16"/>
  <sheetViews>
    <sheetView view="pageBreakPreview" zoomScale="60" zoomScalePageLayoutView="0" workbookViewId="0" topLeftCell="A1">
      <selection activeCell="B11" sqref="B11"/>
    </sheetView>
  </sheetViews>
  <sheetFormatPr defaultColWidth="9.00390625" defaultRowHeight="12.75"/>
  <cols>
    <col min="1" max="1" width="57.375" style="0" customWidth="1"/>
    <col min="2" max="2" width="46.25390625" style="0" customWidth="1"/>
  </cols>
  <sheetData>
    <row r="5" spans="1:2" ht="45.75" customHeight="1">
      <c r="A5" s="152" t="s">
        <v>146</v>
      </c>
      <c r="B5" s="152"/>
    </row>
    <row r="7" ht="13.5" thickBot="1"/>
    <row r="8" spans="1:2" ht="31.5">
      <c r="A8" s="64" t="s">
        <v>147</v>
      </c>
      <c r="B8" s="65" t="s">
        <v>158</v>
      </c>
    </row>
    <row r="9" spans="1:2" ht="120">
      <c r="A9" s="66" t="s">
        <v>160</v>
      </c>
      <c r="B9" s="67" t="s">
        <v>166</v>
      </c>
    </row>
    <row r="10" spans="1:2" ht="15.75">
      <c r="A10" s="66" t="s">
        <v>148</v>
      </c>
      <c r="B10" s="68" t="s">
        <v>159</v>
      </c>
    </row>
    <row r="11" spans="1:2" ht="47.25">
      <c r="A11" s="69" t="s">
        <v>149</v>
      </c>
      <c r="B11" s="70" t="s">
        <v>169</v>
      </c>
    </row>
    <row r="12" spans="1:2" ht="91.5" customHeight="1">
      <c r="A12" s="69" t="s">
        <v>150</v>
      </c>
      <c r="B12" s="71" t="s">
        <v>168</v>
      </c>
    </row>
    <row r="13" spans="1:2" ht="28.5" customHeight="1">
      <c r="A13" s="66" t="s">
        <v>151</v>
      </c>
      <c r="B13" s="68" t="s">
        <v>167</v>
      </c>
    </row>
    <row r="14" spans="1:2" ht="47.25">
      <c r="A14" s="69" t="s">
        <v>152</v>
      </c>
      <c r="B14" s="68">
        <v>0</v>
      </c>
    </row>
    <row r="15" spans="1:2" ht="79.5" thickBot="1">
      <c r="A15" s="72" t="s">
        <v>153</v>
      </c>
      <c r="B15" s="73">
        <v>0</v>
      </c>
    </row>
    <row r="16" spans="1:2" ht="12.75">
      <c r="A16" s="56"/>
      <c r="B16" s="56"/>
    </row>
  </sheetData>
  <sheetProtection/>
  <mergeCells count="1">
    <mergeCell ref="A5:B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5:B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2" width="50.375" style="6" customWidth="1"/>
    <col min="3" max="16384" width="9.125" style="6" customWidth="1"/>
  </cols>
  <sheetData>
    <row r="1" ht="15.75"/>
    <row r="2" ht="15.75"/>
    <row r="3" ht="15.75"/>
    <row r="4" ht="15.75"/>
    <row r="5" spans="1:2" ht="16.5" thickBot="1">
      <c r="A5" s="99" t="s">
        <v>69</v>
      </c>
      <c r="B5" s="99"/>
    </row>
    <row r="6" spans="1:2" ht="16.5" thickBot="1">
      <c r="A6" s="33"/>
      <c r="B6" s="33"/>
    </row>
    <row r="7" spans="1:2" ht="54" customHeight="1" thickBot="1">
      <c r="A7" s="19" t="s">
        <v>70</v>
      </c>
      <c r="B7" s="34" t="s">
        <v>117</v>
      </c>
    </row>
    <row r="8" spans="1:2" ht="54" customHeight="1" thickBot="1">
      <c r="A8" s="17" t="s">
        <v>71</v>
      </c>
      <c r="B8" s="74" t="s">
        <v>171</v>
      </c>
    </row>
    <row r="9" spans="1:2" ht="54" customHeight="1" thickBot="1">
      <c r="A9" s="17" t="s">
        <v>72</v>
      </c>
      <c r="B9" s="75" t="s">
        <v>161</v>
      </c>
    </row>
    <row r="10" spans="1:2" ht="54" customHeight="1" thickBot="1">
      <c r="A10" s="17" t="s">
        <v>73</v>
      </c>
      <c r="B10" s="76" t="s">
        <v>162</v>
      </c>
    </row>
    <row r="11" spans="1:2" ht="54" customHeight="1" thickBot="1">
      <c r="A11" s="17" t="s">
        <v>74</v>
      </c>
      <c r="B11" s="77" t="s">
        <v>163</v>
      </c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B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2" width="47.75390625" style="0" customWidth="1"/>
  </cols>
  <sheetData>
    <row r="5" spans="1:2" ht="17.25" thickBot="1">
      <c r="A5" s="98" t="s">
        <v>75</v>
      </c>
      <c r="B5" s="98"/>
    </row>
    <row r="6" spans="1:2" ht="17.25" thickBot="1">
      <c r="A6" s="18"/>
      <c r="B6" s="18"/>
    </row>
    <row r="7" spans="1:2" ht="57.75" customHeight="1" thickBot="1">
      <c r="A7" s="14" t="s">
        <v>76</v>
      </c>
      <c r="B7" s="29">
        <v>0</v>
      </c>
    </row>
    <row r="8" spans="1:2" ht="57.75" customHeight="1" thickBot="1">
      <c r="A8" s="15" t="s">
        <v>77</v>
      </c>
      <c r="B8" s="22">
        <v>0</v>
      </c>
    </row>
    <row r="9" spans="1:2" ht="57.75" customHeight="1" thickBot="1">
      <c r="A9" s="15" t="s">
        <v>78</v>
      </c>
      <c r="B9" s="22">
        <v>0</v>
      </c>
    </row>
    <row r="10" spans="1:2" ht="57.75" customHeight="1" thickBot="1">
      <c r="A10" s="15" t="s">
        <v>79</v>
      </c>
      <c r="B10" s="22">
        <v>0</v>
      </c>
    </row>
    <row r="11" spans="1:2" ht="57.75" customHeight="1" thickBot="1">
      <c r="A11" s="15" t="s">
        <v>80</v>
      </c>
      <c r="B11" s="22">
        <v>0</v>
      </c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14"/>
  <sheetViews>
    <sheetView zoomScalePageLayoutView="0" workbookViewId="0" topLeftCell="A5">
      <selection activeCell="A21" sqref="A21"/>
    </sheetView>
  </sheetViews>
  <sheetFormatPr defaultColWidth="9.00390625" defaultRowHeight="12.75"/>
  <cols>
    <col min="1" max="1" width="55.25390625" style="0" customWidth="1"/>
    <col min="2" max="2" width="47.00390625" style="0" customWidth="1"/>
  </cols>
  <sheetData>
    <row r="1" ht="12.75" hidden="1"/>
    <row r="2" ht="12.75" hidden="1"/>
    <row r="3" ht="12.75" hidden="1"/>
    <row r="4" ht="12.75" hidden="1"/>
    <row r="6" spans="1:2" s="21" customFormat="1" ht="16.5">
      <c r="A6" s="100" t="s">
        <v>81</v>
      </c>
      <c r="B6" s="100"/>
    </row>
    <row r="7" spans="1:2" s="21" customFormat="1" ht="17.25" thickBot="1">
      <c r="A7" s="98" t="s">
        <v>82</v>
      </c>
      <c r="B7" s="98"/>
    </row>
    <row r="8" spans="1:2" ht="17.25" thickBot="1">
      <c r="A8" s="20"/>
      <c r="B8" s="20"/>
    </row>
    <row r="9" spans="1:2" ht="72.75" customHeight="1" thickBot="1">
      <c r="A9" s="19" t="s">
        <v>83</v>
      </c>
      <c r="B9" s="29">
        <v>0</v>
      </c>
    </row>
    <row r="10" spans="1:2" ht="72.75" customHeight="1" thickBot="1">
      <c r="A10" s="17" t="s">
        <v>84</v>
      </c>
      <c r="B10" s="22">
        <v>0</v>
      </c>
    </row>
    <row r="11" spans="1:2" ht="72.75" customHeight="1" thickBot="1">
      <c r="A11" s="17" t="s">
        <v>85</v>
      </c>
      <c r="B11" s="22">
        <v>0</v>
      </c>
    </row>
    <row r="12" spans="1:2" ht="72.75" customHeight="1" thickBot="1">
      <c r="A12" s="17" t="s">
        <v>86</v>
      </c>
      <c r="B12" s="22">
        <v>0</v>
      </c>
    </row>
    <row r="13" spans="1:2" ht="72.75" customHeight="1" thickBot="1">
      <c r="A13" s="17" t="s">
        <v>87</v>
      </c>
      <c r="B13" s="22">
        <v>0</v>
      </c>
    </row>
    <row r="14" ht="15.75">
      <c r="A14" s="6"/>
    </row>
  </sheetData>
  <sheetProtection/>
  <mergeCells count="2"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T37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82.375" style="30" customWidth="1"/>
    <col min="2" max="2" width="45.625" style="83" customWidth="1"/>
    <col min="3" max="3" width="18.625" style="10" customWidth="1"/>
    <col min="4" max="4" width="19.25390625" style="10" customWidth="1"/>
    <col min="5" max="5" width="11.375" style="10" customWidth="1"/>
    <col min="6" max="6" width="9.125" style="10" customWidth="1"/>
    <col min="7" max="7" width="10.125" style="10" customWidth="1"/>
    <col min="8" max="11" width="9.125" style="10" customWidth="1"/>
    <col min="12" max="12" width="23.75390625" style="10" customWidth="1"/>
    <col min="13" max="13" width="19.375" style="10" customWidth="1"/>
    <col min="14" max="14" width="9.125" style="10" customWidth="1"/>
    <col min="15" max="15" width="11.25390625" style="10" bestFit="1" customWidth="1"/>
    <col min="16" max="16" width="9.125" style="10" customWidth="1"/>
    <col min="17" max="17" width="12.125" style="10" bestFit="1" customWidth="1"/>
    <col min="18" max="16384" width="9.125" style="30" customWidth="1"/>
  </cols>
  <sheetData>
    <row r="1" ht="3" customHeight="1"/>
    <row r="2" spans="1:17" s="35" customFormat="1" ht="16.5">
      <c r="A2" s="101" t="s">
        <v>52</v>
      </c>
      <c r="B2" s="101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0" s="35" customFormat="1" ht="16.5">
      <c r="A3" s="101" t="s">
        <v>53</v>
      </c>
      <c r="B3" s="101"/>
      <c r="C3" s="38"/>
      <c r="D3" s="38"/>
      <c r="E3" s="38"/>
      <c r="F3" s="38"/>
      <c r="G3" s="38"/>
      <c r="H3" s="38"/>
      <c r="I3" s="38"/>
      <c r="J3" s="38"/>
      <c r="K3" s="38"/>
      <c r="L3" s="39"/>
      <c r="M3" s="39"/>
      <c r="N3" s="39"/>
      <c r="O3" s="39"/>
      <c r="P3" s="38"/>
      <c r="Q3" s="38"/>
      <c r="R3" s="38"/>
      <c r="S3" s="38"/>
      <c r="T3" s="38"/>
    </row>
    <row r="4" spans="1:20" s="35" customFormat="1" ht="26.25" customHeight="1">
      <c r="A4" s="102" t="s">
        <v>170</v>
      </c>
      <c r="B4" s="102"/>
      <c r="C4" s="38"/>
      <c r="D4" s="38"/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  <c r="P4" s="38"/>
      <c r="Q4" s="38"/>
      <c r="R4" s="38"/>
      <c r="S4" s="38"/>
      <c r="T4" s="38"/>
    </row>
    <row r="5" spans="1:20" ht="16.5" thickBot="1">
      <c r="A5" s="41"/>
      <c r="B5" s="84"/>
      <c r="R5" s="10"/>
      <c r="S5" s="10"/>
      <c r="T5" s="10"/>
    </row>
    <row r="6" spans="1:20" ht="36.75" customHeight="1">
      <c r="A6" s="63" t="s">
        <v>122</v>
      </c>
      <c r="B6" s="91">
        <f>32371.71776</f>
        <v>32371.71776</v>
      </c>
      <c r="C6" s="40"/>
      <c r="D6" s="40"/>
      <c r="E6" s="41"/>
      <c r="L6" s="44"/>
      <c r="M6" s="45"/>
      <c r="N6" s="46"/>
      <c r="O6" s="40"/>
      <c r="Q6" s="40"/>
      <c r="R6" s="10"/>
      <c r="S6" s="10"/>
      <c r="T6" s="10"/>
    </row>
    <row r="7" spans="1:20" ht="40.5" customHeight="1">
      <c r="A7" s="59" t="s">
        <v>123</v>
      </c>
      <c r="B7" s="94">
        <f>B9+B12+B13+B14+B15+B16+B19+B17+B20+B18</f>
        <v>27705.42286</v>
      </c>
      <c r="C7" s="95"/>
      <c r="D7" s="51"/>
      <c r="E7" s="40"/>
      <c r="L7" s="44"/>
      <c r="M7" s="47"/>
      <c r="O7" s="40"/>
      <c r="Q7" s="40"/>
      <c r="R7" s="10"/>
      <c r="S7" s="10"/>
      <c r="T7" s="10"/>
    </row>
    <row r="8" spans="1:20" ht="39" customHeight="1">
      <c r="A8" s="59" t="s">
        <v>124</v>
      </c>
      <c r="B8" s="90">
        <v>0</v>
      </c>
      <c r="D8" s="51"/>
      <c r="R8" s="10"/>
      <c r="S8" s="10"/>
      <c r="T8" s="10"/>
    </row>
    <row r="9" spans="1:20" ht="56.25" customHeight="1">
      <c r="A9" s="59" t="s">
        <v>125</v>
      </c>
      <c r="B9" s="87">
        <v>3684.58805</v>
      </c>
      <c r="C9" s="43"/>
      <c r="D9" s="43"/>
      <c r="I9" s="40"/>
      <c r="O9" s="40"/>
      <c r="Q9" s="40"/>
      <c r="R9" s="10"/>
      <c r="S9" s="10"/>
      <c r="T9" s="10"/>
    </row>
    <row r="10" spans="1:17" s="31" customFormat="1" ht="15.75">
      <c r="A10" s="59" t="s">
        <v>120</v>
      </c>
      <c r="B10" s="88">
        <f>B9/B11</f>
        <v>4.384681352132253</v>
      </c>
      <c r="C10" s="41"/>
      <c r="D10" s="41"/>
      <c r="E10" s="41"/>
      <c r="F10" s="42"/>
      <c r="G10" s="42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31" customFormat="1" ht="24.75" customHeight="1">
      <c r="A11" s="59" t="s">
        <v>121</v>
      </c>
      <c r="B11" s="89">
        <v>840.332</v>
      </c>
      <c r="C11" s="41"/>
      <c r="D11" s="41"/>
      <c r="E11" s="41"/>
      <c r="F11" s="42"/>
      <c r="G11" s="42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2" ht="31.5">
      <c r="A12" s="59" t="s">
        <v>126</v>
      </c>
      <c r="B12" s="87">
        <f>4.07917</f>
        <v>4.07917</v>
      </c>
    </row>
    <row r="13" spans="1:15" ht="40.5" customHeight="1">
      <c r="A13" s="59" t="s">
        <v>127</v>
      </c>
      <c r="B13" s="87">
        <f>6.98027+3307.40784+437.81698+983.81303+131.24881</f>
        <v>4867.26693</v>
      </c>
      <c r="C13" s="41"/>
      <c r="O13" s="40"/>
    </row>
    <row r="14" spans="1:3" ht="36.75" customHeight="1">
      <c r="A14" s="59" t="s">
        <v>128</v>
      </c>
      <c r="B14" s="89">
        <f>4073.48405+1224.95316</f>
        <v>5298.43721</v>
      </c>
      <c r="C14" s="41"/>
    </row>
    <row r="15" spans="1:3" ht="15.75">
      <c r="A15" s="59" t="s">
        <v>129</v>
      </c>
      <c r="B15" s="87">
        <f>3455.23756</f>
        <v>3455.23756</v>
      </c>
      <c r="C15" s="41"/>
    </row>
    <row r="16" spans="1:3" ht="39" customHeight="1">
      <c r="A16" s="59" t="s">
        <v>130</v>
      </c>
      <c r="B16" s="89">
        <f>15.08514</f>
        <v>15.08514</v>
      </c>
      <c r="C16" s="41"/>
    </row>
    <row r="17" spans="1:3" ht="39" customHeight="1">
      <c r="A17" s="59" t="s">
        <v>135</v>
      </c>
      <c r="B17" s="87">
        <f>7799.41022</f>
        <v>7799.41022</v>
      </c>
      <c r="C17" s="41"/>
    </row>
    <row r="18" spans="1:3" ht="39.75" customHeight="1">
      <c r="A18" s="59" t="s">
        <v>136</v>
      </c>
      <c r="B18" s="87">
        <f>6924.11206-B16-B14</f>
        <v>1610.5897100000002</v>
      </c>
      <c r="C18" s="41"/>
    </row>
    <row r="19" spans="1:3" ht="67.5" customHeight="1">
      <c r="A19" s="59" t="s">
        <v>137</v>
      </c>
      <c r="B19" s="87">
        <f>493.23717+23.145+10.9158+198.6</f>
        <v>725.89797</v>
      </c>
      <c r="C19" s="41"/>
    </row>
    <row r="20" spans="1:8" ht="81.75" customHeight="1">
      <c r="A20" s="59" t="s">
        <v>138</v>
      </c>
      <c r="B20" s="94">
        <f>39.24534+27.76205+7.63533+9.03225+13.5+43.58334+54.22719+49.8444+0.001</f>
        <v>244.8309</v>
      </c>
      <c r="C20" s="41"/>
      <c r="D20" s="41"/>
      <c r="E20" s="41"/>
      <c r="F20" s="37"/>
      <c r="H20" s="37"/>
    </row>
    <row r="21" spans="1:2" ht="73.5" customHeight="1">
      <c r="A21" s="59" t="s">
        <v>131</v>
      </c>
      <c r="B21" s="90">
        <v>0</v>
      </c>
    </row>
    <row r="22" spans="1:8" ht="56.25" customHeight="1">
      <c r="A22" s="59" t="s">
        <v>132</v>
      </c>
      <c r="B22" s="90">
        <v>3314</v>
      </c>
      <c r="C22" s="57"/>
      <c r="G22" s="58"/>
      <c r="H22" s="40"/>
    </row>
    <row r="23" spans="1:4" ht="41.25" customHeight="1">
      <c r="A23" s="59" t="s">
        <v>133</v>
      </c>
      <c r="B23" s="94">
        <v>0</v>
      </c>
      <c r="D23" s="40"/>
    </row>
    <row r="24" spans="1:5" ht="35.25" customHeight="1">
      <c r="A24" s="60" t="s">
        <v>134</v>
      </c>
      <c r="B24" s="92">
        <f>B6-B7</f>
        <v>4666.294900000001</v>
      </c>
      <c r="C24" s="40"/>
      <c r="D24" s="42"/>
      <c r="E24" s="41"/>
    </row>
    <row r="25" spans="1:5" ht="35.25" customHeight="1">
      <c r="A25" s="61" t="s">
        <v>139</v>
      </c>
      <c r="B25" s="85"/>
      <c r="C25" s="40"/>
      <c r="D25" s="42"/>
      <c r="E25" s="41"/>
    </row>
    <row r="26" spans="1:5" ht="63">
      <c r="A26" s="59" t="s">
        <v>140</v>
      </c>
      <c r="B26" s="86"/>
      <c r="D26" s="42"/>
      <c r="E26" s="42"/>
    </row>
    <row r="27" spans="1:4" ht="35.25" customHeight="1">
      <c r="A27" s="59" t="s">
        <v>141</v>
      </c>
      <c r="B27" s="87">
        <v>891.291</v>
      </c>
      <c r="C27" s="81"/>
      <c r="D27" s="82"/>
    </row>
    <row r="28" spans="1:3" ht="40.5" customHeight="1">
      <c r="A28" s="59" t="s">
        <v>142</v>
      </c>
      <c r="B28" s="90">
        <v>0</v>
      </c>
      <c r="C28" s="52"/>
    </row>
    <row r="29" spans="1:18" ht="36" customHeight="1">
      <c r="A29" s="59" t="s">
        <v>143</v>
      </c>
      <c r="B29" s="87">
        <v>987.285</v>
      </c>
      <c r="C29" s="52"/>
      <c r="R29" s="10"/>
    </row>
    <row r="30" spans="1:18" ht="33.75" customHeight="1" thickBot="1">
      <c r="A30" s="62" t="s">
        <v>144</v>
      </c>
      <c r="B30" s="93">
        <v>37.53</v>
      </c>
      <c r="L30" s="48"/>
      <c r="M30" s="49"/>
      <c r="N30" s="49"/>
      <c r="R30" s="10"/>
    </row>
    <row r="31" spans="3:18" ht="15.75">
      <c r="C31" s="43"/>
      <c r="Q31" s="43"/>
      <c r="R31" s="10"/>
    </row>
    <row r="32" spans="3:18" ht="15.75">
      <c r="C32" s="43"/>
      <c r="R32" s="10"/>
    </row>
    <row r="33" ht="15.75">
      <c r="R33" s="10"/>
    </row>
    <row r="34" ht="15.75">
      <c r="R34" s="10"/>
    </row>
    <row r="35" ht="15.75">
      <c r="R35" s="10"/>
    </row>
    <row r="36" ht="15.75">
      <c r="R36" s="10"/>
    </row>
    <row r="37" ht="15.75">
      <c r="R37" s="10"/>
    </row>
  </sheetData>
  <sheetProtection/>
  <mergeCells count="3">
    <mergeCell ref="A2:B2"/>
    <mergeCell ref="A3:B3"/>
    <mergeCell ref="A4:B4"/>
  </mergeCells>
  <printOptions/>
  <pageMargins left="0.8661417322834646" right="0.5905511811023623" top="0.5905511811023623" bottom="0.3937007874015748" header="0.1968503937007874" footer="0.1968503937007874"/>
  <pageSetup fitToHeight="2" horizontalDpi="600" verticalDpi="600" orientation="portrait" paperSize="9" scale="69" r:id="rId3"/>
  <headerFooter alignWithMargins="0">
    <oddHeader>&amp;CСтраница &amp;P&amp;R&amp;Z&amp;F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SheetLayoutView="100" zoomScalePageLayoutView="0" workbookViewId="0" topLeftCell="A13">
      <selection activeCell="G13" sqref="G13"/>
    </sheetView>
  </sheetViews>
  <sheetFormatPr defaultColWidth="9.00390625" defaultRowHeight="12.75"/>
  <cols>
    <col min="1" max="1" width="48.25390625" style="30" customWidth="1"/>
    <col min="2" max="2" width="35.75390625" style="83" customWidth="1"/>
    <col min="3" max="3" width="11.75390625" style="30" customWidth="1"/>
    <col min="4" max="16384" width="9.125" style="30" customWidth="1"/>
  </cols>
  <sheetData>
    <row r="1" ht="3" customHeight="1"/>
    <row r="2" spans="1:2" s="35" customFormat="1" ht="16.5" customHeight="1">
      <c r="A2" s="103" t="s">
        <v>0</v>
      </c>
      <c r="B2" s="103"/>
    </row>
    <row r="3" spans="1:2" s="35" customFormat="1" ht="16.5">
      <c r="A3" s="103" t="s">
        <v>1</v>
      </c>
      <c r="B3" s="103"/>
    </row>
    <row r="4" spans="1:2" s="50" customFormat="1" ht="16.5" customHeight="1">
      <c r="A4" s="103" t="s">
        <v>2</v>
      </c>
      <c r="B4" s="103"/>
    </row>
    <row r="5" spans="1:2" ht="16.5">
      <c r="A5" s="104" t="s">
        <v>172</v>
      </c>
      <c r="B5" s="104"/>
    </row>
    <row r="6" spans="1:2" ht="47.25">
      <c r="A6" s="36" t="s">
        <v>3</v>
      </c>
      <c r="B6" s="54">
        <f>44/105.4</f>
        <v>0.41745730550284627</v>
      </c>
    </row>
    <row r="7" spans="1:2" ht="47.25">
      <c r="A7" s="36" t="s">
        <v>4</v>
      </c>
      <c r="B7" s="53">
        <f>B8+B9+B10+B11+B12+B13+B14</f>
        <v>118</v>
      </c>
    </row>
    <row r="8" spans="1:2" ht="15.75">
      <c r="A8" s="36" t="s">
        <v>5</v>
      </c>
      <c r="B8" s="53">
        <v>27</v>
      </c>
    </row>
    <row r="9" spans="1:2" ht="15.75">
      <c r="A9" s="36" t="s">
        <v>6</v>
      </c>
      <c r="B9" s="53">
        <v>12</v>
      </c>
    </row>
    <row r="10" spans="1:2" ht="15.75">
      <c r="A10" s="36" t="s">
        <v>7</v>
      </c>
      <c r="B10" s="53">
        <v>22</v>
      </c>
    </row>
    <row r="11" spans="1:2" ht="15.75">
      <c r="A11" s="36" t="s">
        <v>8</v>
      </c>
      <c r="B11" s="53">
        <v>22</v>
      </c>
    </row>
    <row r="12" spans="1:2" ht="15.75">
      <c r="A12" s="36" t="s">
        <v>9</v>
      </c>
      <c r="B12" s="53">
        <v>21</v>
      </c>
    </row>
    <row r="13" spans="1:2" ht="15.75">
      <c r="A13" s="36" t="s">
        <v>10</v>
      </c>
      <c r="B13" s="53">
        <v>11</v>
      </c>
    </row>
    <row r="14" spans="1:2" ht="15.75">
      <c r="A14" s="36" t="s">
        <v>11</v>
      </c>
      <c r="B14" s="53">
        <v>3</v>
      </c>
    </row>
    <row r="15" spans="1:2" ht="94.5">
      <c r="A15" s="36" t="s">
        <v>12</v>
      </c>
      <c r="B15" s="53">
        <f>B16+B17+B18+B19+B20+B21+B22</f>
        <v>19</v>
      </c>
    </row>
    <row r="16" spans="1:2" ht="15.75">
      <c r="A16" s="36" t="s">
        <v>5</v>
      </c>
      <c r="B16" s="53">
        <v>0</v>
      </c>
    </row>
    <row r="17" spans="1:2" ht="15.75">
      <c r="A17" s="36" t="s">
        <v>6</v>
      </c>
      <c r="B17" s="53">
        <v>0</v>
      </c>
    </row>
    <row r="18" spans="1:2" ht="15.75">
      <c r="A18" s="36" t="s">
        <v>7</v>
      </c>
      <c r="B18" s="53">
        <v>6</v>
      </c>
    </row>
    <row r="19" spans="1:2" ht="15.75">
      <c r="A19" s="36" t="s">
        <v>8</v>
      </c>
      <c r="B19" s="53">
        <v>2</v>
      </c>
    </row>
    <row r="20" spans="1:2" ht="15.75">
      <c r="A20" s="36" t="s">
        <v>9</v>
      </c>
      <c r="B20" s="53">
        <v>11</v>
      </c>
    </row>
    <row r="21" spans="1:2" ht="15.75">
      <c r="A21" s="36" t="s">
        <v>10</v>
      </c>
      <c r="B21" s="53">
        <v>0</v>
      </c>
    </row>
    <row r="22" spans="1:2" ht="15.75">
      <c r="A22" s="36" t="s">
        <v>11</v>
      </c>
      <c r="B22" s="53">
        <v>0</v>
      </c>
    </row>
    <row r="23" spans="1:2" ht="47.25">
      <c r="A23" s="36" t="s">
        <v>13</v>
      </c>
      <c r="B23" s="53" t="s">
        <v>99</v>
      </c>
    </row>
    <row r="24" spans="1:2" ht="31.5">
      <c r="A24" s="36" t="s">
        <v>14</v>
      </c>
      <c r="B24" s="53" t="s">
        <v>118</v>
      </c>
    </row>
  </sheetData>
  <sheetProtection/>
  <mergeCells count="4">
    <mergeCell ref="A2:B2"/>
    <mergeCell ref="A4:B4"/>
    <mergeCell ref="A3:B3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S34"/>
  <sheetViews>
    <sheetView zoomScaleSheetLayoutView="100" zoomScalePageLayoutView="0" workbookViewId="0" topLeftCell="A22">
      <selection activeCell="EB29" sqref="EB29"/>
    </sheetView>
  </sheetViews>
  <sheetFormatPr defaultColWidth="0.875" defaultRowHeight="12.75"/>
  <cols>
    <col min="1" max="16384" width="0.875" style="8" customWidth="1"/>
  </cols>
  <sheetData>
    <row r="1" spans="2:97" s="7" customFormat="1" ht="16.5">
      <c r="B1" s="100" t="s">
        <v>15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4"/>
    </row>
    <row r="2" spans="2:97" s="7" customFormat="1" ht="16.5">
      <c r="B2" s="100" t="s">
        <v>16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4"/>
    </row>
    <row r="3" spans="1:9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93.75" customHeight="1">
      <c r="A5" s="134" t="s">
        <v>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6"/>
      <c r="BF5" s="146" t="s">
        <v>100</v>
      </c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</row>
    <row r="6" spans="1:97" ht="15.75" customHeight="1">
      <c r="A6" s="134" t="s">
        <v>18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/>
      <c r="BF6" s="147" t="s">
        <v>102</v>
      </c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9"/>
    </row>
    <row r="7" spans="1:97" ht="96" customHeight="1">
      <c r="A7" s="134" t="s">
        <v>19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6"/>
      <c r="BF7" s="117" t="s">
        <v>106</v>
      </c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</row>
    <row r="8" spans="1:97" ht="54" customHeight="1">
      <c r="A8" s="134" t="s">
        <v>20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</row>
    <row r="9" spans="1:97" ht="31.5" customHeight="1">
      <c r="A9" s="134" t="s">
        <v>21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6"/>
      <c r="BF9" s="119" t="s">
        <v>101</v>
      </c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</row>
    <row r="10" spans="1:97" ht="31.5" customHeight="1">
      <c r="A10" s="134" t="s">
        <v>22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4" t="s">
        <v>103</v>
      </c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6"/>
    </row>
    <row r="12" spans="1:97" s="9" customFormat="1" ht="16.5">
      <c r="A12" s="107" t="s">
        <v>23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</row>
    <row r="13" spans="1:97" s="9" customFormat="1" ht="16.5">
      <c r="A13" s="107" t="s">
        <v>24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</row>
    <row r="14" spans="45:76" ht="15.75"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97" ht="31.5" customHeight="1">
      <c r="A15" s="137" t="s">
        <v>25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9"/>
      <c r="AR15" s="121" t="s">
        <v>26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3"/>
      <c r="BV15" s="121" t="s">
        <v>27</v>
      </c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3"/>
    </row>
    <row r="16" spans="1:97" ht="15.75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2"/>
      <c r="AR16" s="11"/>
      <c r="AV16" s="8" t="s">
        <v>28</v>
      </c>
      <c r="AZ16" s="130" t="s">
        <v>164</v>
      </c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8" t="s">
        <v>29</v>
      </c>
      <c r="BU16" s="12"/>
      <c r="BV16" s="124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6"/>
    </row>
    <row r="17" spans="1:97" ht="15.7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5"/>
      <c r="AR17" s="131" t="s">
        <v>30</v>
      </c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3"/>
      <c r="BV17" s="127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9"/>
    </row>
    <row r="18" spans="1:97" ht="46.5" customHeight="1">
      <c r="A18" s="111" t="s">
        <v>104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3"/>
      <c r="AR18" s="108">
        <v>0</v>
      </c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10"/>
      <c r="BV18" s="111" t="s">
        <v>105</v>
      </c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3"/>
    </row>
    <row r="19" spans="45:76" ht="15.75"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97" s="9" customFormat="1" ht="16.5">
      <c r="A20" s="107" t="s">
        <v>31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</row>
    <row r="21" spans="1:97" s="9" customFormat="1" ht="16.5">
      <c r="A21" s="107" t="s">
        <v>32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</row>
    <row r="23" spans="1:97" ht="80.25" customHeight="1">
      <c r="A23" s="120" t="s">
        <v>33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 t="s">
        <v>34</v>
      </c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 t="s">
        <v>35</v>
      </c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 t="s">
        <v>36</v>
      </c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</row>
    <row r="24" spans="1:97" ht="44.25" customHeight="1">
      <c r="A24" s="119" t="s">
        <v>104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</row>
    <row r="26" spans="1:97" s="9" customFormat="1" ht="16.5">
      <c r="A26" s="107" t="s">
        <v>37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</row>
    <row r="28" spans="1:97" ht="96" customHeight="1">
      <c r="A28" s="120" t="s">
        <v>38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 t="s">
        <v>39</v>
      </c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 t="s">
        <v>40</v>
      </c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 t="s">
        <v>41</v>
      </c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</row>
    <row r="29" spans="1:97" ht="84" customHeight="1">
      <c r="A29" s="114" t="s">
        <v>173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  <c r="W29" s="117" t="s">
        <v>104</v>
      </c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8">
        <v>0</v>
      </c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1" t="s">
        <v>105</v>
      </c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3"/>
    </row>
    <row r="31" spans="1:97" s="9" customFormat="1" ht="16.5">
      <c r="A31" s="107" t="s">
        <v>42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</row>
    <row r="33" spans="1:97" ht="15.75">
      <c r="A33" s="105" t="s">
        <v>43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8" t="s">
        <v>44</v>
      </c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10"/>
    </row>
    <row r="34" spans="1:97" ht="15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11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3"/>
    </row>
  </sheetData>
  <sheetProtection/>
  <mergeCells count="48">
    <mergeCell ref="A7:BE7"/>
    <mergeCell ref="B1:CR1"/>
    <mergeCell ref="B2:CR2"/>
    <mergeCell ref="A5:BE5"/>
    <mergeCell ref="A6:BE6"/>
    <mergeCell ref="BF5:CS5"/>
    <mergeCell ref="BF6:CS6"/>
    <mergeCell ref="BF7:CS7"/>
    <mergeCell ref="A12:CS12"/>
    <mergeCell ref="A13:CS13"/>
    <mergeCell ref="A23:V23"/>
    <mergeCell ref="W23:AV23"/>
    <mergeCell ref="AW23:BV23"/>
    <mergeCell ref="BW23:CS23"/>
    <mergeCell ref="A20:CS20"/>
    <mergeCell ref="A21:CS21"/>
    <mergeCell ref="BV18:CS18"/>
    <mergeCell ref="A15:AQ17"/>
    <mergeCell ref="BF8:CS8"/>
    <mergeCell ref="A9:BE9"/>
    <mergeCell ref="A8:BE8"/>
    <mergeCell ref="A10:BE10"/>
    <mergeCell ref="BF9:CS9"/>
    <mergeCell ref="BF10:CS10"/>
    <mergeCell ref="AR15:BU15"/>
    <mergeCell ref="BV15:CS17"/>
    <mergeCell ref="AZ16:BK16"/>
    <mergeCell ref="AR17:BU17"/>
    <mergeCell ref="A18:AQ18"/>
    <mergeCell ref="AR18:BU18"/>
    <mergeCell ref="A24:V24"/>
    <mergeCell ref="W24:AV24"/>
    <mergeCell ref="AW24:BV24"/>
    <mergeCell ref="BW24:CS24"/>
    <mergeCell ref="A26:CS26"/>
    <mergeCell ref="A28:V28"/>
    <mergeCell ref="W28:AV28"/>
    <mergeCell ref="AW28:BV28"/>
    <mergeCell ref="BW28:CS28"/>
    <mergeCell ref="A33:AF33"/>
    <mergeCell ref="A34:AF34"/>
    <mergeCell ref="A31:CS31"/>
    <mergeCell ref="AG33:CS33"/>
    <mergeCell ref="AG34:CS34"/>
    <mergeCell ref="A29:V29"/>
    <mergeCell ref="W29:AV29"/>
    <mergeCell ref="AW29:BV29"/>
    <mergeCell ref="BW29:CS29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ht="3" customHeight="1"/>
    <row r="2" spans="1:3" s="4" customFormat="1" ht="16.5" customHeight="1">
      <c r="A2" s="150" t="s">
        <v>45</v>
      </c>
      <c r="B2" s="150"/>
      <c r="C2" s="150"/>
    </row>
    <row r="3" spans="1:3" s="4" customFormat="1" ht="16.5" customHeight="1">
      <c r="A3" s="150" t="s">
        <v>46</v>
      </c>
      <c r="B3" s="150"/>
      <c r="C3" s="150"/>
    </row>
    <row r="4" spans="1:3" s="5" customFormat="1" ht="16.5" customHeight="1">
      <c r="A4" s="150" t="s">
        <v>47</v>
      </c>
      <c r="B4" s="150"/>
      <c r="C4" s="150"/>
    </row>
    <row r="5" spans="1:2" ht="24" customHeight="1">
      <c r="A5" s="2"/>
      <c r="B5" s="2"/>
    </row>
    <row r="6" spans="1:2" ht="31.5">
      <c r="A6" s="3" t="s">
        <v>48</v>
      </c>
      <c r="B6" s="53">
        <v>0</v>
      </c>
    </row>
    <row r="7" spans="1:2" ht="31.5" customHeight="1">
      <c r="A7" s="3" t="s">
        <v>49</v>
      </c>
      <c r="B7" s="53">
        <v>0</v>
      </c>
    </row>
    <row r="8" spans="1:2" ht="78.75">
      <c r="A8" s="3" t="s">
        <v>50</v>
      </c>
      <c r="B8" s="53">
        <v>0</v>
      </c>
    </row>
    <row r="9" spans="1:2" ht="31.5">
      <c r="A9" s="3" t="s">
        <v>51</v>
      </c>
      <c r="B9" s="54" t="s">
        <v>174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B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64.875" style="0" customWidth="1"/>
    <col min="2" max="2" width="50.75390625" style="0" customWidth="1"/>
  </cols>
  <sheetData>
    <row r="4" spans="1:2" ht="57.75" customHeight="1">
      <c r="A4" s="150" t="s">
        <v>88</v>
      </c>
      <c r="B4" s="150"/>
    </row>
    <row r="5" ht="17.25" thickBot="1">
      <c r="A5" s="13"/>
    </row>
    <row r="6" spans="1:2" ht="141" thickBot="1">
      <c r="A6" s="55" t="s">
        <v>145</v>
      </c>
      <c r="B6" s="32" t="s">
        <v>119</v>
      </c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2018-07-13T09:38:02Z</cp:lastPrinted>
  <dcterms:created xsi:type="dcterms:W3CDTF">2012-05-12T07:32:36Z</dcterms:created>
  <dcterms:modified xsi:type="dcterms:W3CDTF">2018-08-06T10:00:10Z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