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11" windowWidth="15480" windowHeight="11640" activeTab="4"/>
  </bookViews>
  <sheets>
    <sheet name="3.1." sheetId="1" r:id="rId1"/>
    <sheet name="3.2." sheetId="2" r:id="rId2"/>
    <sheet name="3.3." sheetId="3" r:id="rId3"/>
    <sheet name="3.4." sheetId="4" r:id="rId4"/>
    <sheet name="3.5." sheetId="5" r:id="rId5"/>
    <sheet name="3.6." sheetId="6" r:id="rId6"/>
    <sheet name="3.7." sheetId="7" r:id="rId7"/>
    <sheet name="3.8." sheetId="8" r:id="rId8"/>
    <sheet name="3.9." sheetId="9" r:id="rId9"/>
    <sheet name="3.10" sheetId="10" r:id="rId10"/>
    <sheet name="3.11" sheetId="11" r:id="rId11"/>
    <sheet name="3.12." sheetId="12" r:id="rId12"/>
  </sheets>
  <externalReferences>
    <externalReference r:id="rId15"/>
  </externalReferences>
  <definedNames>
    <definedName name="TABLE" localSheetId="11">'3.12.'!$A$6:$B$13</definedName>
    <definedName name="TABLE" localSheetId="4">'3.5.'!$A$5:$B$29</definedName>
    <definedName name="TABLE" localSheetId="5">'3.6.'!$A$4:$B$24</definedName>
    <definedName name="TABLE" localSheetId="6">'3.7.'!#REF!</definedName>
    <definedName name="TABLE" localSheetId="7">'3.8.'!$A$4:$B$9</definedName>
    <definedName name="TABLE_2" localSheetId="6">'3.7.'!#REF!</definedName>
    <definedName name="_xlnm.Print_Area" localSheetId="11">'3.12.'!$A$1:$B$13</definedName>
    <definedName name="_xlnm.Print_Area" localSheetId="4">'3.5.'!$A$1:$B$29</definedName>
    <definedName name="_xlnm.Print_Area" localSheetId="6">'3.7.'!$A$1:$CS$34</definedName>
    <definedName name="_xlnm.Print_Area" localSheetId="7">'3.8.'!$A$1:$B$9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9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<sst xmlns="http://schemas.openxmlformats.org/spreadsheetml/2006/main" count="177" uniqueCount="169">
  <si>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</si>
  <si>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</si>
  <si>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</si>
  <si>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</si>
  <si>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</si>
  <si>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</si>
  <si>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</si>
  <si>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</si>
  <si>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</si>
  <si>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</si>
  <si>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 xml:space="preserve">Предлагаемый метод регулирования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</si>
  <si>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</si>
  <si>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</si>
  <si>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</si>
  <si>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Годовой объем отпущенной в сеть воды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</si>
  <si>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</t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</si>
  <si>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</si>
  <si>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</si>
  <si>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</si>
  <si>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</si>
  <si>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</si>
  <si>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</si>
  <si>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</si>
  <si>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</si>
  <si>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</si>
  <si>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</si>
  <si>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</si>
  <si>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</si>
  <si>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</si>
  <si>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</si>
  <si>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</si>
  <si>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</si>
  <si>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</si>
  <si>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</si>
  <si>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</si>
  <si>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</si>
  <si>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</si>
  <si>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</si>
  <si>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</si>
  <si>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</si>
  <si>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</si>
  <si>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</si>
  <si>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</si>
  <si>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</si>
  <si>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</si>
  <si>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</si>
  <si>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</si>
  <si>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</si>
  <si>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</si>
  <si>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</si>
  <si>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</si>
  <si>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</si>
  <si>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</si>
  <si>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3.5. Информация об основных показателях</t>
  </si>
  <si>
    <t>финансово-хозяйственной деятельности регулируемой организации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</si>
  <si>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</si>
  <si>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</si>
  <si>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</si>
  <si>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</si>
  <si>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</si>
  <si>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</si>
  <si>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</si>
  <si>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</si>
  <si>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</si>
  <si>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</si>
  <si>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</si>
  <si>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</si>
  <si>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</si>
  <si>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</si>
  <si>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</si>
  <si>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</si>
  <si>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</si>
  <si>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</si>
  <si>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</si>
  <si>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</si>
  <si>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</si>
  <si>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</si>
  <si>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</si>
  <si>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</si>
  <si>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</si>
  <si>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</si>
  <si>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</si>
  <si>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 3.4. Информация о тарифах на подключение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</si>
  <si>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</si>
  <si>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</si>
  <si>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</si>
  <si>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</si>
  <si>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</si>
  <si>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</si>
  <si>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</si>
  <si>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Форма 3.10.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</si>
  <si>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</si>
  <si>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</si>
  <si>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</si>
  <si>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</si>
  <si>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</si>
  <si>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</si>
  <si>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</si>
  <si>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</si>
  <si>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</si>
  <si>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Расширение канализационных очистных сооружений города 1этап.                           Строительство зданий решеток и песколовок</t>
  </si>
  <si>
    <t>Общество с ограниченной ответственностью «Горводоканал»</t>
  </si>
  <si>
    <t>ООО «Горводоканал»</t>
  </si>
  <si>
    <t>Россия, 628484, Ханты-Мансийский АО - Югра, г.Когалым, ул.Дружбы Народов, д.41</t>
  </si>
  <si>
    <t xml:space="preserve">(34667) 2-52-35                                                                                                          </t>
  </si>
  <si>
    <t>www.vdk-kogalym.ru</t>
  </si>
  <si>
    <t>Gorvodokanal.kgl@vdk-kogalym.ru</t>
  </si>
  <si>
    <t>c 08.00 до 18.00</t>
  </si>
  <si>
    <t>№ 1098608000083 от 11 февраля 2009г.</t>
  </si>
  <si>
    <t>Положение о закупках товаров, работ, услуг для нужд ООО «Горводоканал»</t>
  </si>
  <si>
    <t>Региональная служба по тарифам ХМАО-Югры</t>
  </si>
  <si>
    <t>10 дней</t>
  </si>
  <si>
    <t xml:space="preserve">1)_Выручка от регулируемой деятельности (тыс. рублей) с разбивкой по видам деятельности </t>
  </si>
  <si>
    <t xml:space="preserve">2)_Себестоимость производимых товаров (оказываемых услуг) по регулируемому виду деятельности (тыс. рублей), включая: </t>
  </si>
  <si>
    <t xml:space="preserve">а)_расходы на оплату услуг по приему, транспортировке и очистке сточных вод другими организациями </t>
  </si>
  <si>
    <t>б)_расходы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</si>
  <si>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в)_расходы на химические реагенты, используемые в технологическом процессе</t>
  </si>
  <si>
    <t>г)_расходы на оплату труда и отчисления на социальные нужды основного производственного персонала</t>
  </si>
  <si>
    <t>е)_расходы на амортизацию основных производственных средств</t>
  </si>
  <si>
    <t>ж)_расходы на аренду имущества, используемого для осуществления регулируемого вида деятельности</t>
  </si>
  <si>
    <t>м)_прочие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</t>
  </si>
  <si>
    <t>3)_Чистая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</si>
  <si>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4)_Сведения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</si>
  <si>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5)_Валовая прибыль от продажи товаров и услуг по регулируемому виду деятельности (тыс. рублей)</t>
  </si>
  <si>
    <t>1)_Показатели аварийности на канализационных сетях и количество засоров для самотечных сетей (единиц на километр)</t>
  </si>
  <si>
    <t>2)_Общее количество проведенных проб на сбросе очищенных (частично очищенных) сточных вод по следующим показателям:</t>
  </si>
  <si>
    <t>3)_Количество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</si>
  <si>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</si>
  <si>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</si>
  <si>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t>Инвестиционная программа отсутствует</t>
  </si>
  <si>
    <t>средневзвешенной стоимости 1 кВт·ч</t>
  </si>
  <si>
    <t>объем приобретаемой электрической энергии</t>
  </si>
  <si>
    <t>Сайт закупок: zakupki.gov.ru</t>
  </si>
  <si>
    <t>Сайт: zakupki.gov.ru</t>
  </si>
  <si>
    <t>http://www.vdk-kogalym.ru/files_gvk/tarif_/%D0%95%D0%B4%D0%B8%D0%BD%D1%8B%D0%B9%20%D0%B4%D0%BE%D0%B3%D0%BE%D0%B2%D0%BE%D1%80%20%D1%85%D0%BE%D0%BB%D0%BE%D0%B4%D0%BD%D0%BE%D0%B3%D0%BE%20%D0%B2%D0%BE%D0%B4%D0%BE%D1%81%D0%BD%D0%B0%D0%B1%D0%B6%D0%B5%D0%BD%D0%B8%D1%8F%20%D0%B8%20%D0%B2%D0%BE%D0%B4%D0%BE%D0%BE%D1%82%D0%B2%D0%B5%D0%B4%D0%B5%D0%BD%D0%B8%D1%8F%20%D0%BD%D0%B0%202013%D0%B3.doc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</si>
  <si>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</t>
  </si>
  <si>
    <r>
      <t>з)_</t>
    </r>
    <r>
      <rPr>
        <b/>
        <sz val="12"/>
        <rFont val="Times New Roman"/>
        <family val="1"/>
      </rPr>
      <t>общепроизводственные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</si>
  <si>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</si>
  <si>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 xml:space="preserve">д)_расходы на оплату труда и отчисления на социальные нужды </t>
    </r>
    <r>
      <rPr>
        <b/>
        <sz val="12"/>
        <rFont val="Times New Roman"/>
        <family val="1"/>
      </rPr>
      <t>административно-управленческого персонала</t>
    </r>
  </si>
  <si>
    <t>плата за подключение не взимается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</si>
  <si>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</si>
  <si>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6)_Убытки от продажи товаров и Услуг по регулируемогу виду деятельности (тыс. рублей)</t>
  </si>
  <si>
    <t>7)_Годовая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</si>
  <si>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8)_Объем сточных вод, принятых от потребителей оказываемых услуг (тыс. куб. метров)</t>
  </si>
  <si>
    <t>9)_Объем сточных вод, принятых от других регулируемых организаций в сфере водоотведения и (или) очистки сточных вод (тыс. куб. метров)</t>
  </si>
  <si>
    <t>10)_Объем сточных вод, пропущенных через очистные сооружения (тыс. куб. метров)</t>
  </si>
  <si>
    <t>11)_Среднесписочная численность основного производственного персонала (человек)</t>
  </si>
  <si>
    <t>http://www.vdk-kogalym.ru/new_doc/Проект%20Единого%20договора%20холодного%20водоснабжения%20и%20водоотведения%20на%202017.dockogalym.ru/files_gvk/Vydacha_TU/%D0%97%D0%B0%D1%8F%D0%B2%D0%BB%D0%B5%D0%BD%D0%B8%D0%B5%20%D0%BD%D0%B0%20%D0%BF%D0%BE%D0%B4%D0%BA%D0%BB%D1%8E%D1%87%D0%B5%D0%BD%D0%B8%D0%B5.doc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</si>
  <si>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</si>
  <si>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</si>
  <si>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pto@vdkkgl.ru</t>
  </si>
  <si>
    <t>0,2 тыс м куб/сут</t>
  </si>
  <si>
    <t xml:space="preserve">Метод индексации на основе долгосрочных параметров регулирования тарифов </t>
  </si>
  <si>
    <t>Расчетная величина (без НДС)</t>
  </si>
  <si>
    <t>Форма 3.12.  Информация о предложении регулируемой организации об установлении тарифов в сфере водоотведения на очередной период регулирования</t>
  </si>
  <si>
    <t xml:space="preserve">  01.01.2019 по 30.06.2019 - 257,37руб/м3;    01.07.2019 по 31.12.2019г - 269,84руб/м3.      01.01.2020 по 30.06.2020 - 269,84руб/м3;         01.07.2020 по 31.12.2020г - 282,06руб/м3.    01.01.2021 по 30.06.2021 - 282,06руб/м3;         01.07.2021 по 31.12.2021г - 295,26руб/м3.   01.01.2022 по 30.06.2022 - 295,26руб/м3;         01.07.2022 по 31.12.2022г - 309,26руб/м3.</t>
  </si>
  <si>
    <t xml:space="preserve"> 4 года  (с 2019 по 2022гг)</t>
  </si>
  <si>
    <t xml:space="preserve">Базовый уровень операционных расходов(тыс. руб) - 12 578,57тыс. рублей; Нормативный уровень прибыли - 1,08%; </t>
  </si>
  <si>
    <t xml:space="preserve"> 2019год - 14310,879тыс.руб; 2020г-  14233,404тыс.руб; 2021г - 14144,426тыс.руб 2022г - 14070,251тыс.руб.</t>
  </si>
  <si>
    <t>54,290 тыс.м3.</t>
  </si>
  <si>
    <t xml:space="preserve">с 01.01.2018г по 30.06.2018г                                                          с 01.07.2018г по 31.12.2018г                                                    </t>
  </si>
  <si>
    <t xml:space="preserve">Приказ РСТ от 07.12.2017г № 160-нп.                                </t>
  </si>
  <si>
    <t>247,48                                                                          257,37</t>
  </si>
  <si>
    <t>Информационно-аналитический интернет-портал «www.ugra-news.ru» («Новости Югры»)  от 15.12.2017</t>
  </si>
  <si>
    <t>Водоотведение, в том числе очистка сточных вод, обращение с осадком сточных вод</t>
  </si>
  <si>
    <r>
      <t xml:space="preserve">л)_расходы на услуги </t>
    </r>
    <r>
      <rPr>
        <b/>
        <sz val="12"/>
        <rFont val="Times New Roman"/>
        <family val="1"/>
      </rPr>
      <t>производственного характера</t>
    </r>
    <r>
      <rPr>
        <sz val="12"/>
        <rFont val="Times New Roman"/>
        <family val="1"/>
      </rPr>
      <t>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</t>
    </r>
  </si>
  <si>
    <r>
      <t xml:space="preserve">к)_расходы на капитальный и </t>
    </r>
    <r>
      <rPr>
        <b/>
        <sz val="12"/>
        <rFont val="Times New Roman"/>
        <family val="1"/>
      </rPr>
      <t>текущий ремонт о</t>
    </r>
    <r>
      <rPr>
        <sz val="12"/>
        <rFont val="Times New Roman"/>
        <family val="1"/>
      </rPr>
      <t>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</t>
    </r>
  </si>
  <si>
    <t>За  4 квартал  2018 года</t>
  </si>
  <si>
    <t>За 4 квартал  2018года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</si>
</sst>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#,##0.0"/>
    <numFmt numFmtId="179" formatCode="#,##0.000000"/>
  </numFmts>
  <fonts count="66">
    <font>
      <sz val="10"/>
      <name val="Arial Cyr"/>
      <family val="0"/>
    </font>
    <font>
      <b/>
      <sz val="13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3"/>
      <color indexed="8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1"/>
      <color rgb="FF000000"/>
      <name val="Times New Roman"/>
      <family val="1"/>
    </font>
    <font>
      <sz val="12"/>
      <color rgb="FF0000FF"/>
      <name val="Times New Roman"/>
      <family val="1"/>
    </font>
    <font>
      <u val="single"/>
      <sz val="10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3" fillId="0" borderId="0" xfId="0" applyFont="1" applyAlignment="1">
      <alignment/>
    </xf>
    <xf numFmtId="0" fontId="8" fillId="0" borderId="17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17" xfId="0" applyFont="1" applyBorder="1" applyAlignment="1">
      <alignment horizontal="justify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3" fillId="0" borderId="17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42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17" xfId="42" applyNumberFormat="1" applyFont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/>
    </xf>
    <xf numFmtId="49" fontId="8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19" fillId="0" borderId="0" xfId="42" applyFont="1" applyFill="1" applyBorder="1" applyAlignment="1" applyProtection="1">
      <alignment horizontal="justify" vertical="top" wrapText="1"/>
      <protection/>
    </xf>
    <xf numFmtId="4" fontId="19" fillId="0" borderId="0" xfId="42" applyNumberFormat="1" applyFont="1" applyFill="1" applyBorder="1" applyAlignment="1" applyProtection="1">
      <alignment horizontal="justify" vertical="top"/>
      <protection/>
    </xf>
    <xf numFmtId="0" fontId="8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2" fontId="20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vertical="center"/>
    </xf>
    <xf numFmtId="49" fontId="21" fillId="0" borderId="20" xfId="53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/>
    </xf>
    <xf numFmtId="174" fontId="8" fillId="0" borderId="14" xfId="0" applyNumberFormat="1" applyFont="1" applyFill="1" applyBorder="1" applyAlignment="1">
      <alignment horizontal="center" vertical="top"/>
    </xf>
    <xf numFmtId="176" fontId="22" fillId="0" borderId="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0" fillId="0" borderId="0" xfId="0" applyFont="1" applyFill="1" applyAlignment="1">
      <alignment horizontal="left"/>
    </xf>
    <xf numFmtId="174" fontId="61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2" fontId="21" fillId="32" borderId="20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justify" vertical="center"/>
    </xf>
    <xf numFmtId="0" fontId="13" fillId="0" borderId="24" xfId="0" applyFont="1" applyBorder="1" applyAlignment="1">
      <alignment horizontal="justify" vertical="top" wrapText="1"/>
    </xf>
    <xf numFmtId="0" fontId="13" fillId="0" borderId="23" xfId="0" applyFont="1" applyBorder="1" applyAlignment="1">
      <alignment horizontal="justify" vertical="top" wrapText="1"/>
    </xf>
    <xf numFmtId="0" fontId="13" fillId="0" borderId="25" xfId="0" applyFont="1" applyBorder="1" applyAlignment="1">
      <alignment horizontal="justify" vertical="top" wrapText="1"/>
    </xf>
    <xf numFmtId="0" fontId="8" fillId="32" borderId="14" xfId="0" applyFont="1" applyFill="1" applyBorder="1" applyAlignment="1">
      <alignment horizontal="justify" vertical="top" wrapText="1"/>
    </xf>
    <xf numFmtId="2" fontId="8" fillId="0" borderId="14" xfId="0" applyNumberFormat="1" applyFont="1" applyFill="1" applyBorder="1" applyAlignment="1">
      <alignment horizontal="center" vertical="center"/>
    </xf>
    <xf numFmtId="173" fontId="8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justify" vertical="top" wrapText="1"/>
    </xf>
    <xf numFmtId="2" fontId="10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175" fontId="10" fillId="0" borderId="0" xfId="0" applyNumberFormat="1" applyFont="1" applyFill="1" applyBorder="1" applyAlignment="1">
      <alignment horizontal="left"/>
    </xf>
    <xf numFmtId="179" fontId="10" fillId="0" borderId="0" xfId="0" applyNumberFormat="1" applyFont="1" applyFill="1" applyBorder="1" applyAlignment="1">
      <alignment horizontal="center" vertical="center"/>
    </xf>
    <xf numFmtId="2" fontId="63" fillId="0" borderId="0" xfId="0" applyNumberFormat="1" applyFont="1" applyFill="1" applyBorder="1" applyAlignment="1">
      <alignment horizontal="left" vertical="center"/>
    </xf>
    <xf numFmtId="4" fontId="60" fillId="0" borderId="0" xfId="0" applyNumberFormat="1" applyFont="1" applyFill="1" applyBorder="1" applyAlignment="1">
      <alignment horizontal="left" vertical="center"/>
    </xf>
    <xf numFmtId="178" fontId="10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4" fontId="8" fillId="0" borderId="14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32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64" fillId="32" borderId="26" xfId="42" applyFont="1" applyFill="1" applyBorder="1" applyAlignment="1" applyProtection="1">
      <alignment horizontal="justify" vertical="top" wrapText="1"/>
      <protection/>
    </xf>
    <xf numFmtId="3" fontId="8" fillId="0" borderId="14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2" fontId="63" fillId="32" borderId="28" xfId="0" applyNumberFormat="1" applyFont="1" applyFill="1" applyBorder="1" applyAlignment="1">
      <alignment horizontal="center" vertical="center"/>
    </xf>
    <xf numFmtId="0" fontId="63" fillId="32" borderId="14" xfId="0" applyFont="1" applyFill="1" applyBorder="1" applyAlignment="1">
      <alignment horizontal="center" vertical="center"/>
    </xf>
    <xf numFmtId="2" fontId="63" fillId="32" borderId="14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vertical="top" wrapText="1"/>
    </xf>
    <xf numFmtId="0" fontId="8" fillId="0" borderId="29" xfId="0" applyFont="1" applyBorder="1" applyAlignment="1">
      <alignment horizontal="justify" vertical="top" wrapText="1"/>
    </xf>
    <xf numFmtId="0" fontId="3" fillId="33" borderId="19" xfId="42" applyNumberFormat="1" applyFill="1" applyBorder="1" applyAlignment="1" applyProtection="1">
      <alignment horizontal="justify" vertical="top" wrapText="1"/>
      <protection/>
    </xf>
    <xf numFmtId="0" fontId="23" fillId="34" borderId="14" xfId="42" applyNumberFormat="1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3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8" fillId="0" borderId="32" xfId="0" applyFont="1" applyBorder="1" applyAlignment="1">
      <alignment horizontal="justify" wrapText="1"/>
    </xf>
    <xf numFmtId="0" fontId="8" fillId="0" borderId="33" xfId="0" applyFont="1" applyBorder="1" applyAlignment="1">
      <alignment horizontal="justify" wrapText="1"/>
    </xf>
    <xf numFmtId="0" fontId="8" fillId="0" borderId="34" xfId="0" applyFont="1" applyBorder="1" applyAlignment="1">
      <alignment horizontal="justify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 wrapText="1"/>
    </xf>
    <xf numFmtId="49" fontId="8" fillId="0" borderId="33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2" fontId="1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VO(v3.5)_цены161210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8</xdr:row>
      <xdr:rowOff>0</xdr:rowOff>
    </xdr:from>
    <xdr:ext cx="219075" cy="2486025"/>
    <xdr:grpSp>
      <xdr:nvGrpSpPr>
        <xdr:cNvPr id="1" name="shCalendar" hidden="1"/>
        <xdr:cNvGrpSpPr>
          <a:grpSpLocks/>
        </xdr:cNvGrpSpPr>
      </xdr:nvGrpSpPr>
      <xdr:grpSpPr>
        <a:xfrm>
          <a:off x="4752975" y="2733675"/>
          <a:ext cx="219075" cy="24860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8</xdr:row>
      <xdr:rowOff>0</xdr:rowOff>
    </xdr:from>
    <xdr:ext cx="219075" cy="2486025"/>
    <xdr:grpSp>
      <xdr:nvGrpSpPr>
        <xdr:cNvPr id="4" name="shCalendar" hidden="1"/>
        <xdr:cNvGrpSpPr>
          <a:grpSpLocks/>
        </xdr:cNvGrpSpPr>
      </xdr:nvGrpSpPr>
      <xdr:grpSpPr>
        <a:xfrm>
          <a:off x="4752975" y="2733675"/>
          <a:ext cx="219075" cy="24860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9</xdr:row>
      <xdr:rowOff>0</xdr:rowOff>
    </xdr:from>
    <xdr:ext cx="219075" cy="1076325"/>
    <xdr:grpSp>
      <xdr:nvGrpSpPr>
        <xdr:cNvPr id="7" name="shCalendar" hidden="1"/>
        <xdr:cNvGrpSpPr>
          <a:grpSpLocks/>
        </xdr:cNvGrpSpPr>
      </xdr:nvGrpSpPr>
      <xdr:grpSpPr>
        <a:xfrm>
          <a:off x="4752975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9</xdr:row>
      <xdr:rowOff>0</xdr:rowOff>
    </xdr:from>
    <xdr:ext cx="219075" cy="1076325"/>
    <xdr:grpSp>
      <xdr:nvGrpSpPr>
        <xdr:cNvPr id="10" name="shCalendar" hidden="1"/>
        <xdr:cNvGrpSpPr>
          <a:grpSpLocks/>
        </xdr:cNvGrpSpPr>
      </xdr:nvGrpSpPr>
      <xdr:grpSpPr>
        <a:xfrm>
          <a:off x="4752975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="60" zoomScalePageLayoutView="0" workbookViewId="0" topLeftCell="A9">
      <selection activeCell="A9" sqref="A9"/>
    </sheetView>
  </sheetViews>
  <sheetFormatPr defaultColWidth="9.00390625" defaultRowHeight="12.75"/>
  <cols>
    <col min="1" max="1" width="70.125" style="2" customWidth="1"/>
    <col min="2" max="2" width="35.25390625" style="2" customWidth="1"/>
    <col min="3" max="16384" width="9.125" style="2" customWidth="1"/>
  </cols>
  <sheetData>
    <row r="2" spans="1:2" ht="16.5">
      <c r="A2" s="126" t="s">
        <v>55</v>
      </c>
      <c r="B2" s="126"/>
    </row>
    <row r="3" spans="1:2" ht="17.25" thickBot="1">
      <c r="A3" s="1"/>
      <c r="B3" s="1"/>
    </row>
    <row r="4" spans="1:2" ht="51" customHeight="1" thickBot="1">
      <c r="A4" s="33" t="s">
        <v>56</v>
      </c>
      <c r="B4" s="34" t="s">
        <v>101</v>
      </c>
    </row>
    <row r="5" spans="1:2" ht="51" customHeight="1" thickBot="1">
      <c r="A5" s="7" t="s">
        <v>57</v>
      </c>
      <c r="B5" s="35" t="s">
        <v>102</v>
      </c>
    </row>
    <row r="6" spans="1:2" ht="51" customHeight="1" thickBot="1">
      <c r="A6" s="7" t="s">
        <v>58</v>
      </c>
      <c r="B6" s="34" t="s">
        <v>108</v>
      </c>
    </row>
    <row r="7" spans="1:2" ht="51" customHeight="1" thickBot="1">
      <c r="A7" s="7" t="s">
        <v>59</v>
      </c>
      <c r="B7" s="35" t="s">
        <v>103</v>
      </c>
    </row>
    <row r="8" spans="1:2" ht="51" customHeight="1" thickBot="1">
      <c r="A8" s="7" t="s">
        <v>60</v>
      </c>
      <c r="B8" s="34" t="s">
        <v>103</v>
      </c>
    </row>
    <row r="9" spans="1:2" ht="51" customHeight="1" thickBot="1">
      <c r="A9" s="7" t="s">
        <v>61</v>
      </c>
      <c r="B9" s="35" t="s">
        <v>104</v>
      </c>
    </row>
    <row r="10" spans="1:2" ht="51" customHeight="1" thickBot="1">
      <c r="A10" s="7" t="s">
        <v>62</v>
      </c>
      <c r="B10" s="36" t="s">
        <v>105</v>
      </c>
    </row>
    <row r="11" spans="1:2" ht="51" customHeight="1" thickBot="1">
      <c r="A11" s="7" t="s">
        <v>63</v>
      </c>
      <c r="B11" s="35" t="s">
        <v>106</v>
      </c>
    </row>
    <row r="12" spans="1:2" ht="51" customHeight="1" thickBot="1">
      <c r="A12" s="7" t="s">
        <v>64</v>
      </c>
      <c r="B12" s="34" t="s">
        <v>107</v>
      </c>
    </row>
    <row r="13" spans="1:2" ht="51" customHeight="1" thickBot="1">
      <c r="A13" s="7" t="s">
        <v>65</v>
      </c>
      <c r="B13" s="37" t="s">
        <v>164</v>
      </c>
    </row>
    <row r="14" spans="1:2" ht="23.25" customHeight="1">
      <c r="A14" s="6" t="s">
        <v>66</v>
      </c>
      <c r="B14" s="124">
        <v>2</v>
      </c>
    </row>
    <row r="15" spans="1:2" ht="23.25" customHeight="1" thickBot="1">
      <c r="A15" s="7" t="s">
        <v>67</v>
      </c>
      <c r="B15" s="125"/>
    </row>
    <row r="16" spans="1:2" ht="51" customHeight="1" thickBot="1">
      <c r="A16" s="7" t="s">
        <v>68</v>
      </c>
      <c r="B16" s="8">
        <v>3</v>
      </c>
    </row>
    <row r="17" spans="1:2" ht="51" customHeight="1" thickBot="1">
      <c r="A17" s="7" t="s">
        <v>69</v>
      </c>
      <c r="B17" s="8">
        <v>1</v>
      </c>
    </row>
    <row r="18" ht="15.75">
      <c r="A18" s="3"/>
    </row>
  </sheetData>
  <sheetProtection/>
  <mergeCells count="2">
    <mergeCell ref="B14:B15"/>
    <mergeCell ref="A2:B2"/>
  </mergeCells>
  <hyperlinks>
    <hyperlink ref="B10" r:id="rId1" display="http://www.vdk-kogalym.ru/"/>
  </hyperlinks>
  <printOptions/>
  <pageMargins left="0.75" right="0.75" top="1" bottom="1" header="0.5" footer="0.5"/>
  <pageSetup horizontalDpi="600" verticalDpi="600" orientation="portrait" paperSize="9" scale="8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B12"/>
  <sheetViews>
    <sheetView view="pageBreakPreview" zoomScale="60" zoomScalePageLayoutView="0" workbookViewId="0" topLeftCell="A1">
      <selection activeCell="G9" sqref="F9:G9"/>
    </sheetView>
  </sheetViews>
  <sheetFormatPr defaultColWidth="9.00390625" defaultRowHeight="12.75"/>
  <cols>
    <col min="1" max="1" width="61.75390625" style="0" customWidth="1"/>
    <col min="2" max="2" width="52.75390625" style="0" customWidth="1"/>
  </cols>
  <sheetData>
    <row r="5" spans="1:2" ht="16.5">
      <c r="A5" s="146" t="s">
        <v>90</v>
      </c>
      <c r="B5" s="146"/>
    </row>
    <row r="6" spans="1:2" ht="17.25" thickBot="1">
      <c r="A6" s="184" t="s">
        <v>91</v>
      </c>
      <c r="B6" s="184"/>
    </row>
    <row r="7" spans="1:2" ht="17.25" thickBot="1">
      <c r="A7" s="79"/>
      <c r="B7" s="79"/>
    </row>
    <row r="8" spans="1:2" ht="113.25" customHeight="1" thickBot="1">
      <c r="A8" s="33" t="s">
        <v>92</v>
      </c>
      <c r="B8" s="122" t="s">
        <v>147</v>
      </c>
    </row>
    <row r="9" spans="1:2" ht="195.75" customHeight="1" thickBot="1">
      <c r="A9" s="121" t="s">
        <v>93</v>
      </c>
      <c r="B9" s="123" t="s">
        <v>148</v>
      </c>
    </row>
    <row r="10" spans="1:2" ht="84.75" customHeight="1" thickBot="1">
      <c r="A10" s="121" t="s">
        <v>94</v>
      </c>
      <c r="B10" s="123" t="s">
        <v>149</v>
      </c>
    </row>
    <row r="11" spans="1:2" ht="63" customHeight="1" thickBot="1">
      <c r="A11" s="121" t="s">
        <v>95</v>
      </c>
      <c r="B11" s="123" t="s">
        <v>150</v>
      </c>
    </row>
    <row r="12" ht="15.75">
      <c r="A12" s="80"/>
    </row>
  </sheetData>
  <sheetProtection/>
  <mergeCells count="2">
    <mergeCell ref="A5:B5"/>
    <mergeCell ref="A6:B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</dataValidations>
  <hyperlinks>
    <hyperlink ref="B8"/>
  </hyperlinks>
  <printOptions/>
  <pageMargins left="0.75" right="0.75" top="1" bottom="1" header="0.5" footer="0.5"/>
  <pageSetup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B9"/>
  <sheetViews>
    <sheetView view="pageBreakPreview" zoomScale="60" zoomScalePageLayoutView="0" workbookViewId="0" topLeftCell="A4">
      <selection activeCell="B8" sqref="B8"/>
    </sheetView>
  </sheetViews>
  <sheetFormatPr defaultColWidth="9.00390625" defaultRowHeight="12.75"/>
  <cols>
    <col min="1" max="2" width="43.00390625" style="2" customWidth="1"/>
    <col min="3" max="16384" width="9.125" style="2" customWidth="1"/>
  </cols>
  <sheetData>
    <row r="5" spans="1:2" ht="47.25" customHeight="1">
      <c r="A5" s="185" t="s">
        <v>96</v>
      </c>
      <c r="B5" s="185"/>
    </row>
    <row r="6" spans="1:2" ht="17.25" thickBot="1">
      <c r="A6" s="38"/>
      <c r="B6" s="39"/>
    </row>
    <row r="7" spans="1:2" ht="63.75" thickBot="1">
      <c r="A7" s="34" t="s">
        <v>97</v>
      </c>
      <c r="B7" s="40" t="s">
        <v>109</v>
      </c>
    </row>
    <row r="8" spans="1:2" ht="32.25" thickBot="1">
      <c r="A8" s="41" t="s">
        <v>98</v>
      </c>
      <c r="B8" s="42" t="s">
        <v>133</v>
      </c>
    </row>
    <row r="9" spans="1:2" ht="86.25" customHeight="1" thickBot="1">
      <c r="A9" s="41" t="s">
        <v>99</v>
      </c>
      <c r="B9" s="43" t="s">
        <v>132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48.125" style="4" customWidth="1"/>
    <col min="2" max="2" width="41.25390625" style="4" customWidth="1"/>
    <col min="3" max="3" width="1.00390625" style="4" customWidth="1"/>
    <col min="4" max="16384" width="9.125" style="4" customWidth="1"/>
  </cols>
  <sheetData>
    <row r="1" spans="1:3" ht="3" customHeight="1">
      <c r="A1" s="44"/>
      <c r="B1" s="44"/>
      <c r="C1" s="44"/>
    </row>
    <row r="2" spans="1:3" s="5" customFormat="1" ht="16.5">
      <c r="A2" s="186" t="s">
        <v>154</v>
      </c>
      <c r="B2" s="187"/>
      <c r="C2" s="187"/>
    </row>
    <row r="3" spans="1:3" s="5" customFormat="1" ht="16.5">
      <c r="A3" s="187"/>
      <c r="B3" s="187"/>
      <c r="C3" s="187"/>
    </row>
    <row r="4" spans="1:3" s="5" customFormat="1" ht="16.5">
      <c r="A4" s="187"/>
      <c r="B4" s="187"/>
      <c r="C4" s="187"/>
    </row>
    <row r="5" spans="1:8" ht="17.25" thickBot="1">
      <c r="A5" s="45"/>
      <c r="B5" s="45"/>
      <c r="C5" s="44"/>
      <c r="G5" s="188"/>
      <c r="H5" s="188"/>
    </row>
    <row r="6" spans="1:3" ht="47.25">
      <c r="A6" s="92" t="s">
        <v>10</v>
      </c>
      <c r="B6" s="85" t="s">
        <v>152</v>
      </c>
      <c r="C6" s="44"/>
    </row>
    <row r="7" spans="1:3" ht="120">
      <c r="A7" s="91" t="s">
        <v>153</v>
      </c>
      <c r="B7" s="86" t="s">
        <v>155</v>
      </c>
      <c r="C7" s="44"/>
    </row>
    <row r="8" spans="1:3" ht="15.75">
      <c r="A8" s="93" t="s">
        <v>11</v>
      </c>
      <c r="B8" s="87" t="s">
        <v>156</v>
      </c>
      <c r="C8" s="44"/>
    </row>
    <row r="9" spans="1:3" ht="72" customHeight="1">
      <c r="A9" s="93" t="s">
        <v>12</v>
      </c>
      <c r="B9" s="88" t="s">
        <v>157</v>
      </c>
      <c r="C9" s="44"/>
    </row>
    <row r="10" spans="1:3" ht="63">
      <c r="A10" s="93" t="s">
        <v>13</v>
      </c>
      <c r="B10" s="89" t="s">
        <v>158</v>
      </c>
      <c r="C10" s="44"/>
    </row>
    <row r="11" spans="1:3" ht="15.75">
      <c r="A11" s="93" t="s">
        <v>14</v>
      </c>
      <c r="B11" s="87" t="s">
        <v>159</v>
      </c>
      <c r="C11" s="44"/>
    </row>
    <row r="12" spans="1:3" ht="121.5" customHeight="1">
      <c r="A12" s="93" t="s">
        <v>135</v>
      </c>
      <c r="B12" s="87">
        <v>0</v>
      </c>
      <c r="C12" s="44"/>
    </row>
    <row r="13" spans="1:3" ht="100.5" customHeight="1" thickBot="1">
      <c r="A13" s="94" t="s">
        <v>15</v>
      </c>
      <c r="B13" s="90">
        <v>0</v>
      </c>
      <c r="C13" s="44"/>
    </row>
    <row r="14" spans="1:3" ht="15.75">
      <c r="A14" s="44"/>
      <c r="B14" s="44"/>
      <c r="C14" s="44"/>
    </row>
  </sheetData>
  <sheetProtection/>
  <mergeCells count="2">
    <mergeCell ref="A2:C4"/>
    <mergeCell ref="G5:H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7"/>
  </dataValidation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5:B11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2" width="50.375" style="3" customWidth="1"/>
    <col min="3" max="16384" width="9.125" style="3" customWidth="1"/>
  </cols>
  <sheetData>
    <row r="1" ht="15.75"/>
    <row r="2" ht="15.75"/>
    <row r="3" ht="15.75"/>
    <row r="4" ht="15.75"/>
    <row r="5" spans="1:2" ht="16.5" thickBot="1">
      <c r="A5" s="127" t="s">
        <v>70</v>
      </c>
      <c r="B5" s="127"/>
    </row>
    <row r="6" spans="1:2" ht="16.5" thickBot="1">
      <c r="A6" s="48"/>
      <c r="B6" s="48"/>
    </row>
    <row r="7" spans="1:2" ht="54" customHeight="1" thickBot="1">
      <c r="A7" s="21" t="s">
        <v>71</v>
      </c>
      <c r="B7" s="49" t="s">
        <v>110</v>
      </c>
    </row>
    <row r="8" spans="1:2" ht="54" customHeight="1" thickBot="1">
      <c r="A8" s="22" t="s">
        <v>72</v>
      </c>
      <c r="B8" s="74" t="s">
        <v>161</v>
      </c>
    </row>
    <row r="9" spans="1:2" ht="54" customHeight="1" thickBot="1">
      <c r="A9" s="22" t="s">
        <v>73</v>
      </c>
      <c r="B9" s="50" t="s">
        <v>162</v>
      </c>
    </row>
    <row r="10" spans="1:2" ht="54" customHeight="1" thickBot="1">
      <c r="A10" s="22" t="s">
        <v>74</v>
      </c>
      <c r="B10" s="75" t="s">
        <v>160</v>
      </c>
    </row>
    <row r="11" spans="1:2" ht="54" customHeight="1" thickBot="1">
      <c r="A11" s="22" t="s">
        <v>75</v>
      </c>
      <c r="B11" s="36" t="s">
        <v>163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B1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2" width="47.75390625" style="24" customWidth="1"/>
    <col min="3" max="16384" width="9.125" style="24" customWidth="1"/>
  </cols>
  <sheetData>
    <row r="5" spans="1:2" ht="16.5">
      <c r="A5" s="128" t="s">
        <v>76</v>
      </c>
      <c r="B5" s="128"/>
    </row>
    <row r="6" spans="1:2" ht="17.25" thickBot="1">
      <c r="A6" s="23"/>
      <c r="B6" s="23"/>
    </row>
    <row r="7" spans="1:2" ht="57.75" customHeight="1" thickBot="1">
      <c r="A7" s="25" t="s">
        <v>77</v>
      </c>
      <c r="B7" s="26">
        <v>0</v>
      </c>
    </row>
    <row r="8" spans="1:2" ht="57.75" customHeight="1" thickBot="1">
      <c r="A8" s="27" t="s">
        <v>78</v>
      </c>
      <c r="B8" s="28">
        <v>0</v>
      </c>
    </row>
    <row r="9" spans="1:2" ht="57.75" customHeight="1" thickBot="1">
      <c r="A9" s="27" t="s">
        <v>79</v>
      </c>
      <c r="B9" s="28">
        <v>0</v>
      </c>
    </row>
    <row r="10" spans="1:2" ht="57.75" customHeight="1" thickBot="1">
      <c r="A10" s="27" t="s">
        <v>80</v>
      </c>
      <c r="B10" s="28">
        <v>0</v>
      </c>
    </row>
    <row r="11" spans="1:2" ht="57.75" customHeight="1" thickBot="1">
      <c r="A11" s="27" t="s">
        <v>81</v>
      </c>
      <c r="B11" s="28">
        <v>0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B14"/>
  <sheetViews>
    <sheetView zoomScalePageLayoutView="0" workbookViewId="0" topLeftCell="A8">
      <selection activeCell="B10" sqref="B10"/>
    </sheetView>
  </sheetViews>
  <sheetFormatPr defaultColWidth="9.00390625" defaultRowHeight="12.75"/>
  <cols>
    <col min="1" max="1" width="55.25390625" style="24" customWidth="1"/>
    <col min="2" max="2" width="47.00390625" style="24" customWidth="1"/>
    <col min="3" max="16384" width="9.125" style="24" customWidth="1"/>
  </cols>
  <sheetData>
    <row r="1" ht="12.75" hidden="1"/>
    <row r="2" ht="12.75" hidden="1"/>
    <row r="3" ht="12.75" hidden="1"/>
    <row r="4" ht="12.75" hidden="1"/>
    <row r="6" spans="1:2" s="29" customFormat="1" ht="16.5">
      <c r="A6" s="129" t="s">
        <v>82</v>
      </c>
      <c r="B6" s="129"/>
    </row>
    <row r="7" spans="1:2" s="29" customFormat="1" ht="16.5">
      <c r="A7" s="128" t="s">
        <v>83</v>
      </c>
      <c r="B7" s="128"/>
    </row>
    <row r="8" spans="1:2" ht="17.25" thickBot="1">
      <c r="A8" s="30"/>
      <c r="B8" s="30"/>
    </row>
    <row r="9" spans="1:2" ht="72.75" customHeight="1" thickBot="1">
      <c r="A9" s="31" t="s">
        <v>84</v>
      </c>
      <c r="B9" s="26">
        <v>0</v>
      </c>
    </row>
    <row r="10" spans="1:2" ht="72.75" customHeight="1" thickBot="1">
      <c r="A10" s="32" t="s">
        <v>85</v>
      </c>
      <c r="B10" s="28">
        <v>0</v>
      </c>
    </row>
    <row r="11" spans="1:2" ht="72.75" customHeight="1" thickBot="1">
      <c r="A11" s="32" t="s">
        <v>86</v>
      </c>
      <c r="B11" s="28">
        <v>0</v>
      </c>
    </row>
    <row r="12" spans="1:2" ht="72.75" customHeight="1" thickBot="1">
      <c r="A12" s="32" t="s">
        <v>87</v>
      </c>
      <c r="B12" s="28">
        <v>0</v>
      </c>
    </row>
    <row r="13" spans="1:2" ht="72.75" customHeight="1" thickBot="1">
      <c r="A13" s="32" t="s">
        <v>88</v>
      </c>
      <c r="B13" s="28">
        <v>0</v>
      </c>
    </row>
    <row r="14" ht="15.75">
      <c r="A14" s="20"/>
    </row>
  </sheetData>
  <sheetProtection/>
  <mergeCells count="2"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V30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79.125" style="47" customWidth="1"/>
    <col min="2" max="2" width="26.875" style="81" customWidth="1"/>
    <col min="3" max="3" width="12.00390625" style="47" customWidth="1"/>
    <col min="4" max="4" width="16.875" style="47" customWidth="1"/>
    <col min="5" max="5" width="11.375" style="47" customWidth="1"/>
    <col min="6" max="6" width="9.125" style="47" customWidth="1"/>
    <col min="7" max="7" width="10.125" style="47" customWidth="1"/>
    <col min="8" max="11" width="9.125" style="47" customWidth="1"/>
    <col min="12" max="12" width="15.75390625" style="17" customWidth="1"/>
    <col min="13" max="13" width="9.125" style="17" customWidth="1"/>
    <col min="14" max="14" width="11.00390625" style="17" customWidth="1"/>
    <col min="15" max="17" width="9.125" style="17" customWidth="1"/>
    <col min="18" max="18" width="14.00390625" style="17" customWidth="1"/>
    <col min="19" max="19" width="8.375" style="17" customWidth="1"/>
    <col min="20" max="20" width="10.625" style="17" customWidth="1"/>
    <col min="21" max="21" width="7.00390625" style="17" customWidth="1"/>
    <col min="22" max="22" width="8.125" style="17" customWidth="1"/>
    <col min="23" max="16384" width="9.125" style="47" customWidth="1"/>
  </cols>
  <sheetData>
    <row r="1" ht="3" customHeight="1"/>
    <row r="2" spans="1:22" s="52" customFormat="1" ht="16.5">
      <c r="A2" s="130" t="s">
        <v>53</v>
      </c>
      <c r="B2" s="130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s="52" customFormat="1" ht="16.5">
      <c r="A3" s="130" t="s">
        <v>54</v>
      </c>
      <c r="B3" s="130"/>
      <c r="L3" s="58"/>
      <c r="M3" s="58"/>
      <c r="N3" s="58"/>
      <c r="O3" s="58"/>
      <c r="P3" s="58"/>
      <c r="Q3" s="58"/>
      <c r="R3" s="58"/>
      <c r="S3" s="58"/>
      <c r="T3" s="58"/>
      <c r="U3" s="57"/>
      <c r="V3" s="57"/>
    </row>
    <row r="4" spans="1:20" ht="16.5">
      <c r="A4" s="131" t="s">
        <v>167</v>
      </c>
      <c r="B4" s="131"/>
      <c r="S4" s="59"/>
      <c r="T4" s="59"/>
    </row>
    <row r="5" spans="1:22" ht="31.5">
      <c r="A5" s="51" t="s">
        <v>112</v>
      </c>
      <c r="B5" s="107">
        <f>2959.49763+0.14896</f>
        <v>2959.64659</v>
      </c>
      <c r="D5" s="54"/>
      <c r="E5" s="53"/>
      <c r="L5" s="60"/>
      <c r="R5" s="61"/>
      <c r="S5" s="61"/>
      <c r="T5" s="61"/>
      <c r="V5" s="62"/>
    </row>
    <row r="6" spans="1:22" s="71" customFormat="1" ht="31.5">
      <c r="A6" s="98" t="s">
        <v>113</v>
      </c>
      <c r="B6" s="112">
        <f>B8+B11+B12+B13+B14+B15+B16+B17+B19+B18+B20</f>
        <v>3717.20104</v>
      </c>
      <c r="D6" s="99"/>
      <c r="E6" s="100"/>
      <c r="L6" s="78"/>
      <c r="M6" s="101"/>
      <c r="N6" s="102"/>
      <c r="O6" s="101"/>
      <c r="P6" s="101"/>
      <c r="Q6" s="101"/>
      <c r="R6" s="104"/>
      <c r="S6" s="60"/>
      <c r="T6" s="60"/>
      <c r="U6" s="101"/>
      <c r="V6" s="103"/>
    </row>
    <row r="7" spans="1:20" ht="39.75" customHeight="1">
      <c r="A7" s="51" t="s">
        <v>114</v>
      </c>
      <c r="B7" s="108">
        <v>0</v>
      </c>
      <c r="L7" s="63"/>
      <c r="R7" s="63"/>
      <c r="S7" s="63"/>
      <c r="T7" s="63"/>
    </row>
    <row r="8" spans="1:20" ht="57.75" customHeight="1">
      <c r="A8" s="51" t="s">
        <v>115</v>
      </c>
      <c r="B8" s="96">
        <v>175.89846</v>
      </c>
      <c r="L8" s="64"/>
      <c r="R8" s="64"/>
      <c r="S8" s="64"/>
      <c r="T8" s="64"/>
    </row>
    <row r="9" spans="1:20" ht="27.75" customHeight="1">
      <c r="A9" s="51" t="s">
        <v>130</v>
      </c>
      <c r="B9" s="97">
        <f>B8/B10</f>
        <v>4.710346249631791</v>
      </c>
      <c r="L9" s="65"/>
      <c r="R9" s="65"/>
      <c r="S9" s="65"/>
      <c r="T9" s="65"/>
    </row>
    <row r="10" spans="1:20" ht="29.25" customHeight="1">
      <c r="A10" s="51" t="s">
        <v>131</v>
      </c>
      <c r="B10" s="97">
        <v>37.343</v>
      </c>
      <c r="L10" s="65"/>
      <c r="R10" s="65"/>
      <c r="S10" s="65"/>
      <c r="T10" s="65"/>
    </row>
    <row r="11" spans="1:20" ht="31.5">
      <c r="A11" s="51" t="s">
        <v>116</v>
      </c>
      <c r="B11" s="96">
        <v>5.74959</v>
      </c>
      <c r="L11" s="64"/>
      <c r="R11" s="64"/>
      <c r="S11" s="64"/>
      <c r="T11" s="64"/>
    </row>
    <row r="12" spans="1:20" ht="31.5">
      <c r="A12" s="51" t="s">
        <v>117</v>
      </c>
      <c r="B12" s="96">
        <f>2.62831+1201.31336+542.08368+358.40119+162.26798</f>
        <v>2266.69452</v>
      </c>
      <c r="C12" s="53"/>
      <c r="L12" s="64"/>
      <c r="R12" s="64"/>
      <c r="S12" s="64"/>
      <c r="T12" s="64"/>
    </row>
    <row r="13" spans="1:20" ht="31.5">
      <c r="A13" s="51" t="s">
        <v>138</v>
      </c>
      <c r="B13" s="109">
        <f>129.28985+38.70182-169.09009</f>
        <v>-1.0984200000000044</v>
      </c>
      <c r="C13" s="53"/>
      <c r="L13" s="66"/>
      <c r="R13" s="66"/>
      <c r="S13" s="66"/>
      <c r="T13" s="66"/>
    </row>
    <row r="14" spans="1:20" ht="35.25" customHeight="1">
      <c r="A14" s="51" t="s">
        <v>118</v>
      </c>
      <c r="B14" s="96">
        <f>1.15128-25.18142</f>
        <v>-24.03014</v>
      </c>
      <c r="C14" s="53"/>
      <c r="L14" s="64"/>
      <c r="R14" s="64"/>
      <c r="S14" s="64"/>
      <c r="T14" s="64"/>
    </row>
    <row r="15" spans="1:20" ht="31.5">
      <c r="A15" s="51" t="s">
        <v>119</v>
      </c>
      <c r="B15" s="109">
        <v>42.67407</v>
      </c>
      <c r="C15" s="53"/>
      <c r="L15" s="66"/>
      <c r="R15" s="66"/>
      <c r="S15" s="66"/>
      <c r="T15" s="66"/>
    </row>
    <row r="16" spans="1:20" ht="31.5">
      <c r="A16" s="51" t="s">
        <v>136</v>
      </c>
      <c r="B16" s="96">
        <f>-119.2024+194.27808</f>
        <v>75.07567999999999</v>
      </c>
      <c r="C16" s="53"/>
      <c r="L16" s="64"/>
      <c r="R16" s="64"/>
      <c r="S16" s="64"/>
      <c r="T16" s="64"/>
    </row>
    <row r="17" spans="1:20" ht="31.5">
      <c r="A17" s="51" t="s">
        <v>137</v>
      </c>
      <c r="B17" s="96">
        <v>0.86482</v>
      </c>
      <c r="C17" s="53"/>
      <c r="L17" s="64"/>
      <c r="R17" s="64"/>
      <c r="S17" s="64"/>
      <c r="T17" s="64"/>
    </row>
    <row r="18" spans="1:20" ht="78" customHeight="1">
      <c r="A18" s="51" t="s">
        <v>166</v>
      </c>
      <c r="B18" s="96">
        <v>1059</v>
      </c>
      <c r="L18" s="64"/>
      <c r="R18" s="64"/>
      <c r="S18" s="64"/>
      <c r="T18" s="64"/>
    </row>
    <row r="19" spans="1:20" ht="75.75" customHeight="1">
      <c r="A19" s="51" t="s">
        <v>165</v>
      </c>
      <c r="B19" s="110">
        <f>1.02384+1.3176+107.52768-13.6256</f>
        <v>96.24352</v>
      </c>
      <c r="C19" s="53"/>
      <c r="D19" s="53"/>
      <c r="E19" s="53"/>
      <c r="F19" s="55"/>
      <c r="H19" s="55"/>
      <c r="L19" s="73"/>
      <c r="M19" s="59"/>
      <c r="N19" s="59"/>
      <c r="O19" s="59"/>
      <c r="P19" s="59"/>
      <c r="Q19" s="59"/>
      <c r="R19" s="61"/>
      <c r="S19" s="61"/>
      <c r="T19" s="61"/>
    </row>
    <row r="20" spans="1:20" ht="78" customHeight="1">
      <c r="A20" s="51" t="s">
        <v>120</v>
      </c>
      <c r="B20" s="110">
        <f>6.08106+0.41938+13.6285</f>
        <v>20.12894</v>
      </c>
      <c r="C20" s="53"/>
      <c r="L20" s="61"/>
      <c r="M20" s="59"/>
      <c r="N20" s="59"/>
      <c r="O20" s="59"/>
      <c r="P20" s="59"/>
      <c r="Q20" s="59"/>
      <c r="R20" s="61"/>
      <c r="S20" s="61"/>
      <c r="T20" s="61"/>
    </row>
    <row r="21" spans="1:21" ht="66.75" customHeight="1">
      <c r="A21" s="51" t="s">
        <v>121</v>
      </c>
      <c r="B21" s="115"/>
      <c r="G21" s="54"/>
      <c r="H21" s="54"/>
      <c r="L21" s="84"/>
      <c r="M21" s="83"/>
      <c r="N21" s="83"/>
      <c r="O21" s="83"/>
      <c r="P21" s="83"/>
      <c r="Q21" s="83"/>
      <c r="R21" s="84"/>
      <c r="S21" s="63"/>
      <c r="T21" s="63"/>
      <c r="U21" s="83"/>
    </row>
    <row r="22" spans="1:20" ht="47.25">
      <c r="A22" s="51" t="s">
        <v>122</v>
      </c>
      <c r="B22" s="111">
        <f>D22</f>
        <v>0</v>
      </c>
      <c r="D22" s="54"/>
      <c r="L22" s="106"/>
      <c r="R22" s="61"/>
      <c r="S22" s="61"/>
      <c r="T22" s="61"/>
    </row>
    <row r="23" spans="1:20" ht="31.5" customHeight="1">
      <c r="A23" s="51" t="s">
        <v>123</v>
      </c>
      <c r="B23" s="116">
        <f>B5-B6</f>
        <v>-757.5544500000001</v>
      </c>
      <c r="C23" s="54"/>
      <c r="D23" s="56"/>
      <c r="E23" s="53"/>
      <c r="L23" s="61"/>
      <c r="R23" s="61"/>
      <c r="S23" s="61"/>
      <c r="T23" s="61"/>
    </row>
    <row r="24" spans="1:20" ht="31.5" customHeight="1">
      <c r="A24" s="95" t="s">
        <v>141</v>
      </c>
      <c r="B24" s="114">
        <v>-757</v>
      </c>
      <c r="C24" s="54"/>
      <c r="D24" s="56"/>
      <c r="E24" s="53"/>
      <c r="L24" s="61"/>
      <c r="R24" s="61"/>
      <c r="S24" s="61"/>
      <c r="T24" s="61"/>
    </row>
    <row r="25" spans="1:20" ht="63">
      <c r="A25" s="51" t="s">
        <v>142</v>
      </c>
      <c r="B25" s="113"/>
      <c r="D25" s="56"/>
      <c r="E25" s="56"/>
      <c r="L25" s="67"/>
      <c r="R25" s="68"/>
      <c r="S25" s="67"/>
      <c r="T25" s="67"/>
    </row>
    <row r="26" spans="1:21" ht="31.5" customHeight="1">
      <c r="A26" s="95" t="s">
        <v>143</v>
      </c>
      <c r="B26" s="117">
        <v>11.5</v>
      </c>
      <c r="L26" s="72"/>
      <c r="R26" s="105"/>
      <c r="S26" s="64"/>
      <c r="T26" s="64"/>
      <c r="U26" s="69"/>
    </row>
    <row r="27" spans="1:21" ht="42.75" customHeight="1">
      <c r="A27" s="95" t="s">
        <v>144</v>
      </c>
      <c r="B27" s="118">
        <v>0</v>
      </c>
      <c r="L27" s="72"/>
      <c r="R27" s="63"/>
      <c r="S27" s="63"/>
      <c r="T27" s="63"/>
      <c r="U27" s="69"/>
    </row>
    <row r="28" spans="1:21" ht="36" customHeight="1">
      <c r="A28" s="95" t="s">
        <v>145</v>
      </c>
      <c r="B28" s="119">
        <f>B26</f>
        <v>11.5</v>
      </c>
      <c r="L28" s="72"/>
      <c r="R28" s="64"/>
      <c r="S28" s="64"/>
      <c r="T28" s="64"/>
      <c r="U28" s="69"/>
    </row>
    <row r="29" spans="1:22" ht="31.5">
      <c r="A29" s="51" t="s">
        <v>146</v>
      </c>
      <c r="B29" s="96">
        <v>11</v>
      </c>
      <c r="L29" s="82"/>
      <c r="R29" s="66"/>
      <c r="S29" s="66"/>
      <c r="T29" s="66"/>
      <c r="V29" s="70"/>
    </row>
    <row r="30" ht="15.75">
      <c r="L30" s="66"/>
    </row>
  </sheetData>
  <sheetProtection/>
  <mergeCells count="3">
    <mergeCell ref="A2:B2"/>
    <mergeCell ref="A3:B3"/>
    <mergeCell ref="A4:B4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71" r:id="rId1"/>
  <headerFooter alignWithMargins="0">
    <oddHeader>&amp;CСтраница &amp;P&amp;R&amp;Z&amp;F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B24"/>
  <sheetViews>
    <sheetView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48.25390625" style="47" customWidth="1"/>
    <col min="2" max="2" width="39.875" style="81" customWidth="1"/>
    <col min="3" max="3" width="11.75390625" style="47" customWidth="1"/>
    <col min="4" max="16384" width="9.125" style="47" customWidth="1"/>
  </cols>
  <sheetData>
    <row r="1" ht="3" customHeight="1"/>
    <row r="2" spans="1:2" s="52" customFormat="1" ht="16.5" customHeight="1">
      <c r="A2" s="132" t="s">
        <v>0</v>
      </c>
      <c r="B2" s="132"/>
    </row>
    <row r="3" spans="1:2" s="52" customFormat="1" ht="16.5">
      <c r="A3" s="132" t="s">
        <v>1</v>
      </c>
      <c r="B3" s="132"/>
    </row>
    <row r="4" spans="1:2" s="71" customFormat="1" ht="16.5" customHeight="1">
      <c r="A4" s="132" t="s">
        <v>2</v>
      </c>
      <c r="B4" s="132"/>
    </row>
    <row r="5" spans="1:2" ht="16.5">
      <c r="A5" s="131" t="s">
        <v>168</v>
      </c>
      <c r="B5" s="131"/>
    </row>
    <row r="6" spans="1:2" ht="47.25">
      <c r="A6" s="51" t="s">
        <v>124</v>
      </c>
      <c r="B6" s="77">
        <v>0</v>
      </c>
    </row>
    <row r="7" spans="1:2" ht="47.25">
      <c r="A7" s="51" t="s">
        <v>125</v>
      </c>
      <c r="B7" s="76">
        <f>B8+B9+B10+B11+B12+B13+B14</f>
        <v>57</v>
      </c>
    </row>
    <row r="8" spans="1:2" ht="15.75">
      <c r="A8" s="51" t="s">
        <v>3</v>
      </c>
      <c r="B8" s="76">
        <v>9</v>
      </c>
    </row>
    <row r="9" spans="1:2" ht="15.75">
      <c r="A9" s="51" t="s">
        <v>4</v>
      </c>
      <c r="B9" s="76">
        <v>9</v>
      </c>
    </row>
    <row r="10" spans="1:2" ht="15.75">
      <c r="A10" s="51" t="s">
        <v>5</v>
      </c>
      <c r="B10" s="76">
        <v>9</v>
      </c>
    </row>
    <row r="11" spans="1:2" ht="15.75">
      <c r="A11" s="51" t="s">
        <v>6</v>
      </c>
      <c r="B11" s="76">
        <v>9</v>
      </c>
    </row>
    <row r="12" spans="1:2" ht="15.75">
      <c r="A12" s="51" t="s">
        <v>7</v>
      </c>
      <c r="B12" s="76">
        <v>9</v>
      </c>
    </row>
    <row r="13" spans="1:2" ht="15.75">
      <c r="A13" s="51" t="s">
        <v>8</v>
      </c>
      <c r="B13" s="76">
        <v>9</v>
      </c>
    </row>
    <row r="14" spans="1:2" ht="15.75">
      <c r="A14" s="51" t="s">
        <v>9</v>
      </c>
      <c r="B14" s="76">
        <v>3</v>
      </c>
    </row>
    <row r="15" spans="1:2" ht="94.5">
      <c r="A15" s="51" t="s">
        <v>126</v>
      </c>
      <c r="B15" s="76">
        <f>B16+B17+B18+B19+B20+B21+B22</f>
        <v>20</v>
      </c>
    </row>
    <row r="16" spans="1:2" ht="15.75">
      <c r="A16" s="51" t="s">
        <v>3</v>
      </c>
      <c r="B16" s="76">
        <v>6</v>
      </c>
    </row>
    <row r="17" spans="1:2" ht="15.75">
      <c r="A17" s="51" t="s">
        <v>4</v>
      </c>
      <c r="B17" s="76">
        <v>0</v>
      </c>
    </row>
    <row r="18" spans="1:2" ht="15.75">
      <c r="A18" s="51" t="s">
        <v>5</v>
      </c>
      <c r="B18" s="76">
        <v>5</v>
      </c>
    </row>
    <row r="19" spans="1:2" ht="15.75">
      <c r="A19" s="51" t="s">
        <v>6</v>
      </c>
      <c r="B19" s="76">
        <v>3</v>
      </c>
    </row>
    <row r="20" spans="1:2" ht="15.75">
      <c r="A20" s="51" t="s">
        <v>7</v>
      </c>
      <c r="B20" s="76">
        <v>6</v>
      </c>
    </row>
    <row r="21" spans="1:2" ht="15.75">
      <c r="A21" s="51" t="s">
        <v>8</v>
      </c>
      <c r="B21" s="76">
        <v>0</v>
      </c>
    </row>
    <row r="22" spans="1:2" ht="15.75">
      <c r="A22" s="51" t="s">
        <v>9</v>
      </c>
      <c r="B22" s="76">
        <v>0</v>
      </c>
    </row>
    <row r="23" spans="1:2" ht="47.25">
      <c r="A23" s="51" t="s">
        <v>127</v>
      </c>
      <c r="B23" s="76" t="s">
        <v>139</v>
      </c>
    </row>
    <row r="24" spans="1:2" ht="31.5">
      <c r="A24" s="51" t="s">
        <v>128</v>
      </c>
      <c r="B24" s="76" t="s">
        <v>111</v>
      </c>
    </row>
  </sheetData>
  <sheetProtection/>
  <mergeCells count="4">
    <mergeCell ref="A2:B2"/>
    <mergeCell ref="A4:B4"/>
    <mergeCell ref="A3:B3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S34"/>
  <sheetViews>
    <sheetView view="pageBreakPreview" zoomScaleSheetLayoutView="100" zoomScalePageLayoutView="0" workbookViewId="0" topLeftCell="A1">
      <selection activeCell="BV15" sqref="BV15:CS17"/>
    </sheetView>
  </sheetViews>
  <sheetFormatPr defaultColWidth="0.875" defaultRowHeight="12.75"/>
  <cols>
    <col min="1" max="16384" width="0.875" style="14" customWidth="1"/>
  </cols>
  <sheetData>
    <row r="1" spans="2:97" s="15" customFormat="1" ht="16.5">
      <c r="B1" s="146" t="s">
        <v>16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0"/>
    </row>
    <row r="2" spans="2:97" s="15" customFormat="1" ht="16.5">
      <c r="B2" s="146" t="s">
        <v>17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0"/>
    </row>
    <row r="3" spans="1:97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:97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97" ht="15.75">
      <c r="A5" s="134" t="s">
        <v>18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6"/>
      <c r="BF5" s="137" t="s">
        <v>129</v>
      </c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9"/>
    </row>
    <row r="6" spans="1:97" ht="15.75" customHeight="1">
      <c r="A6" s="134" t="s">
        <v>19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6"/>
      <c r="BF6" s="140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2"/>
    </row>
    <row r="7" spans="1:97" ht="15.75">
      <c r="A7" s="134" t="s">
        <v>20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6"/>
      <c r="BF7" s="140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2"/>
    </row>
    <row r="8" spans="1:97" ht="54" customHeight="1">
      <c r="A8" s="134" t="s">
        <v>21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40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2"/>
    </row>
    <row r="9" spans="1:97" ht="31.5" customHeight="1">
      <c r="A9" s="134" t="s">
        <v>22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6"/>
      <c r="BF9" s="140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2"/>
    </row>
    <row r="10" spans="1:97" ht="31.5" customHeight="1">
      <c r="A10" s="134" t="s">
        <v>23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43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5"/>
    </row>
    <row r="12" spans="1:97" s="16" customFormat="1" ht="16.5">
      <c r="A12" s="133" t="s">
        <v>24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</row>
    <row r="13" spans="1:97" s="16" customFormat="1" ht="16.5">
      <c r="A13" s="133" t="s">
        <v>25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</row>
    <row r="14" spans="45:76" ht="15.75"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</row>
    <row r="15" spans="1:97" ht="31.5" customHeight="1">
      <c r="A15" s="156" t="s">
        <v>26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8"/>
      <c r="AR15" s="165" t="s">
        <v>27</v>
      </c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7"/>
      <c r="BV15" s="165" t="s">
        <v>28</v>
      </c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7"/>
    </row>
    <row r="16" spans="1:97" ht="15.75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1"/>
      <c r="AR16" s="18"/>
      <c r="AV16" s="14" t="s">
        <v>29</v>
      </c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4" t="s">
        <v>30</v>
      </c>
      <c r="BU16" s="19"/>
      <c r="BV16" s="168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70"/>
    </row>
    <row r="17" spans="1:97" ht="15.75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4"/>
      <c r="AR17" s="147" t="s">
        <v>31</v>
      </c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9"/>
      <c r="BV17" s="171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3"/>
    </row>
    <row r="18" spans="1:97" ht="46.5" customHeight="1">
      <c r="A18" s="150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2"/>
      <c r="AR18" s="153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5"/>
      <c r="BV18" s="150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2"/>
    </row>
    <row r="19" spans="45:76" ht="15.75"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</row>
    <row r="20" spans="1:97" s="16" customFormat="1" ht="16.5">
      <c r="A20" s="133" t="s">
        <v>32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</row>
    <row r="21" spans="1:97" s="16" customFormat="1" ht="16.5">
      <c r="A21" s="133" t="s">
        <v>33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</row>
    <row r="23" spans="1:97" ht="80.25" customHeight="1">
      <c r="A23" s="175" t="s">
        <v>34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 t="s">
        <v>35</v>
      </c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 t="s">
        <v>36</v>
      </c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 t="s">
        <v>37</v>
      </c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</row>
    <row r="24" spans="1:97" ht="44.25" customHeight="1">
      <c r="A24" s="176" t="s">
        <v>100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</row>
    <row r="26" spans="1:97" s="16" customFormat="1" ht="16.5">
      <c r="A26" s="133" t="s">
        <v>38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</row>
    <row r="28" spans="1:97" ht="96" customHeight="1">
      <c r="A28" s="175" t="s">
        <v>39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 t="s">
        <v>40</v>
      </c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 t="s">
        <v>41</v>
      </c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 t="s">
        <v>42</v>
      </c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</row>
    <row r="29" spans="1:97" ht="61.5" customHeight="1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80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50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2"/>
    </row>
    <row r="31" spans="1:97" s="16" customFormat="1" ht="16.5">
      <c r="A31" s="133" t="s">
        <v>43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</row>
    <row r="33" spans="1:97" ht="15.75">
      <c r="A33" s="177" t="s">
        <v>44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53" t="s">
        <v>45</v>
      </c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5"/>
    </row>
    <row r="34" spans="1:97" ht="15.7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50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2"/>
    </row>
  </sheetData>
  <sheetProtection/>
  <mergeCells count="43">
    <mergeCell ref="A29:V29"/>
    <mergeCell ref="W29:AV29"/>
    <mergeCell ref="AW29:BV29"/>
    <mergeCell ref="BW29:CS29"/>
    <mergeCell ref="A33:AF33"/>
    <mergeCell ref="A34:AF34"/>
    <mergeCell ref="A31:CS31"/>
    <mergeCell ref="AG33:CS33"/>
    <mergeCell ref="AG34:CS34"/>
    <mergeCell ref="A26:CS26"/>
    <mergeCell ref="A28:V28"/>
    <mergeCell ref="W28:AV28"/>
    <mergeCell ref="AW28:BV28"/>
    <mergeCell ref="BW28:CS28"/>
    <mergeCell ref="A24:V24"/>
    <mergeCell ref="W24:AV24"/>
    <mergeCell ref="AW24:BV24"/>
    <mergeCell ref="BW24:CS24"/>
    <mergeCell ref="A20:CS20"/>
    <mergeCell ref="A21:CS21"/>
    <mergeCell ref="A23:V23"/>
    <mergeCell ref="W23:AV23"/>
    <mergeCell ref="AW23:BV23"/>
    <mergeCell ref="BW23:CS23"/>
    <mergeCell ref="B1:CR1"/>
    <mergeCell ref="B2:CR2"/>
    <mergeCell ref="AR17:BU17"/>
    <mergeCell ref="A18:AQ18"/>
    <mergeCell ref="AR18:BU18"/>
    <mergeCell ref="BV18:CS18"/>
    <mergeCell ref="A15:AQ17"/>
    <mergeCell ref="AR15:BU15"/>
    <mergeCell ref="BV15:CS17"/>
    <mergeCell ref="AZ16:BK16"/>
    <mergeCell ref="A12:CS12"/>
    <mergeCell ref="A13:CS13"/>
    <mergeCell ref="A9:BE9"/>
    <mergeCell ref="A10:BE10"/>
    <mergeCell ref="BF5:CS10"/>
    <mergeCell ref="A5:BE5"/>
    <mergeCell ref="A6:BE6"/>
    <mergeCell ref="A7:BE7"/>
    <mergeCell ref="A8:BE8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C9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48.25390625" style="9" customWidth="1"/>
    <col min="2" max="2" width="38.00390625" style="9" customWidth="1"/>
    <col min="3" max="3" width="2.25390625" style="9" customWidth="1"/>
    <col min="4" max="16384" width="9.125" style="9" customWidth="1"/>
  </cols>
  <sheetData>
    <row r="1" ht="3" customHeight="1"/>
    <row r="2" spans="1:3" s="10" customFormat="1" ht="16.5" customHeight="1">
      <c r="A2" s="183" t="s">
        <v>46</v>
      </c>
      <c r="B2" s="183"/>
      <c r="C2" s="183"/>
    </row>
    <row r="3" spans="1:3" s="10" customFormat="1" ht="16.5" customHeight="1">
      <c r="A3" s="183" t="s">
        <v>47</v>
      </c>
      <c r="B3" s="183"/>
      <c r="C3" s="183"/>
    </row>
    <row r="4" spans="1:3" s="11" customFormat="1" ht="16.5" customHeight="1">
      <c r="A4" s="183" t="s">
        <v>48</v>
      </c>
      <c r="B4" s="183"/>
      <c r="C4" s="183"/>
    </row>
    <row r="5" spans="1:2" ht="24" customHeight="1">
      <c r="A5" s="12"/>
      <c r="B5" s="12"/>
    </row>
    <row r="6" spans="1:2" ht="31.5">
      <c r="A6" s="13" t="s">
        <v>49</v>
      </c>
      <c r="B6" s="76">
        <v>0</v>
      </c>
    </row>
    <row r="7" spans="1:2" ht="52.5" customHeight="1">
      <c r="A7" s="13" t="s">
        <v>50</v>
      </c>
      <c r="B7" s="76">
        <v>0</v>
      </c>
    </row>
    <row r="8" spans="1:2" ht="78.75">
      <c r="A8" s="13" t="s">
        <v>51</v>
      </c>
      <c r="B8" s="76">
        <v>0</v>
      </c>
    </row>
    <row r="9" spans="1:2" ht="31.5">
      <c r="A9" s="13" t="s">
        <v>52</v>
      </c>
      <c r="B9" s="77" t="s">
        <v>151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B6"/>
  <sheetViews>
    <sheetView view="pageBreakPreview" zoomScale="60" zoomScalePageLayoutView="0" workbookViewId="0" topLeftCell="A1">
      <selection activeCell="D6" sqref="D6"/>
    </sheetView>
  </sheetViews>
  <sheetFormatPr defaultColWidth="9.00390625" defaultRowHeight="12.75"/>
  <cols>
    <col min="1" max="1" width="64.875" style="2" customWidth="1"/>
    <col min="2" max="2" width="31.875" style="2" customWidth="1"/>
    <col min="3" max="16384" width="9.125" style="2" customWidth="1"/>
  </cols>
  <sheetData>
    <row r="4" spans="1:2" ht="57.75" customHeight="1">
      <c r="A4" s="183" t="s">
        <v>89</v>
      </c>
      <c r="B4" s="183"/>
    </row>
    <row r="5" spans="1:2" ht="17.25" thickBot="1">
      <c r="A5" s="38"/>
      <c r="B5" s="39"/>
    </row>
    <row r="6" spans="1:2" ht="192" customHeight="1" thickBot="1">
      <c r="A6" s="120" t="s">
        <v>140</v>
      </c>
      <c r="B6" s="46" t="s">
        <v>134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2019-04-02T05:57:56Z</cp:lastPrinted>
  <dcterms:created xsi:type="dcterms:W3CDTF">2012-05-12T07:32:36Z</dcterms:created>
  <dcterms:modified xsi:type="dcterms:W3CDTF">2019-04-02T08:16:37Z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