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11" windowWidth="15480" windowHeight="11640" activeTab="4"/>
  </bookViews>
  <sheets>
    <sheet name="3.1." sheetId="1" r:id="rId1"/>
    <sheet name="3.2." sheetId="2" r:id="rId2"/>
    <sheet name="3.3." sheetId="3" r:id="rId3"/>
    <sheet name="3.4." sheetId="4" r:id="rId4"/>
    <sheet name="3.5." sheetId="5" r:id="rId5"/>
    <sheet name="3.6." sheetId="6" r:id="rId6"/>
    <sheet name="3.7." sheetId="7" r:id="rId7"/>
    <sheet name="3.8." sheetId="8" r:id="rId8"/>
    <sheet name="3.9." sheetId="9" r:id="rId9"/>
    <sheet name="3.10" sheetId="10" r:id="rId10"/>
    <sheet name="3.11" sheetId="11" r:id="rId11"/>
    <sheet name="3.12." sheetId="12" r:id="rId12"/>
  </sheets>
  <definedNames>
    <definedName name="TABLE" localSheetId="11">'3.12.'!$A$6:$B$13</definedName>
    <definedName name="TABLE" localSheetId="4">'3.5.'!$A$5:$B$28</definedName>
    <definedName name="TABLE" localSheetId="5">'3.6.'!$A$4:$B$24</definedName>
    <definedName name="TABLE" localSheetId="6">'3.7.'!#REF!</definedName>
    <definedName name="TABLE" localSheetId="7">'3.8.'!$A$4:$B$9</definedName>
    <definedName name="TABLE_2" localSheetId="6">'3.7.'!#REF!</definedName>
    <definedName name="_xlnm.Print_Area" localSheetId="11">'3.12.'!$A$1:$C$13</definedName>
    <definedName name="_xlnm.Print_Area" localSheetId="4">'3.5.'!$A$1:$B$28</definedName>
    <definedName name="_xlnm.Print_Area" localSheetId="6">'3.7.'!$A$1:$CS$34</definedName>
    <definedName name="_xlnm.Print_Area" localSheetId="7">'3.8.'!$A$1:$C$9</definedName>
  </definedNames>
  <calcPr fullCalcOnLoad="1"/>
</workbook>
</file>

<file path=xl/comments2.xml><?xml version="1.0" encoding="utf-8"?>
<comments xmlns="http://schemas.openxmlformats.org/spreadsheetml/2006/main">
  <authors>
    <author>Зотова Е.А</author>
  </authors>
  <commentList>
    <comment ref="B9" authorId="0">
      <text>
        <r>
          <rPr>
            <sz val="10"/>
            <rFont val="Tahoma"/>
            <family val="2"/>
          </rPr>
          <t xml:space="preserve">
без ндс</t>
        </r>
      </text>
    </comment>
  </commentList>
</comments>
</file>

<file path=xl/comments5.xml><?xml version="1.0" encoding="utf-8"?>
<comments xmlns="http://schemas.openxmlformats.org/spreadsheetml/2006/main">
  <authors>
    <author>Зотова Е.А</author>
  </authors>
  <commentList>
    <comment ref="F19" authorId="0">
      <text>
        <r>
          <rPr>
            <b/>
            <sz val="10"/>
            <rFont val="Tahoma"/>
            <family val="2"/>
          </rPr>
          <t>Зотова Е.А:</t>
        </r>
        <r>
          <rPr>
            <sz val="10"/>
            <rFont val="Tahoma"/>
            <family val="2"/>
          </rPr>
          <t xml:space="preserve">
налоги</t>
        </r>
      </text>
    </comment>
  </commentList>
</comments>
</file>

<file path=xl/sharedStrings.xml><?xml version="1.0" encoding="utf-8"?>
<sst xmlns="http://schemas.openxmlformats.org/spreadsheetml/2006/main" count="181" uniqueCount="173">
  <si>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</si>
  <si>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</si>
  <si>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</si>
  <si>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</si>
  <si>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</si>
  <si>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</si>
  <si>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</si>
  <si>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</si>
  <si>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</si>
  <si>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</si>
  <si>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t xml:space="preserve">Форма 3.12. Информация о предложении регулируемой организации </t>
  </si>
  <si>
    <t xml:space="preserve">об установлении тарифов в сфере горячего водоснабжения на очередной период </t>
  </si>
  <si>
    <t xml:space="preserve">регулирования </t>
  </si>
  <si>
    <t xml:space="preserve">Предлагаемый метод регулирования </t>
  </si>
  <si>
    <t xml:space="preserve">Расчетная величина тарифов </t>
  </si>
  <si>
    <t xml:space="preserve">Период действия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</si>
  <si>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</si>
  <si>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необходимой валовой выручке на соответствующий период </t>
  </si>
  <si>
    <t xml:space="preserve">Годовой объем отпущенной в сеть воды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</si>
  <si>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</t>
  </si>
  <si>
    <t xml:space="preserve">Форма 3.7.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</si>
  <si>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</si>
  <si>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</si>
  <si>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</si>
  <si>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</si>
  <si>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</si>
  <si>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</si>
  <si>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</si>
  <si>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</si>
  <si>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</si>
  <si>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</si>
  <si>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</si>
  <si>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</si>
  <si>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</si>
  <si>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</si>
  <si>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</si>
  <si>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</si>
  <si>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</si>
  <si>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</si>
  <si>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</si>
  <si>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</si>
  <si>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</si>
  <si>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</si>
  <si>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</si>
  <si>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</si>
  <si>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</si>
  <si>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</si>
  <si>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</si>
  <si>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</si>
  <si>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</si>
  <si>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</si>
  <si>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</si>
  <si>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</si>
  <si>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</si>
  <si>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</si>
  <si>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</si>
  <si>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</si>
  <si>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Форма 3.5. Информация об основных показателях</t>
  </si>
  <si>
    <t>финансово-хозяйственной деятельности регулируемой организации</t>
  </si>
  <si>
    <t>Форма 3.1.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</si>
  <si>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</si>
  <si>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</si>
  <si>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</si>
  <si>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</si>
  <si>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</si>
  <si>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</si>
  <si>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</si>
  <si>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</si>
  <si>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</si>
  <si>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</si>
  <si>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канализационных сетей</t>
  </si>
  <si>
    <t>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</si>
  <si>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</si>
  <si>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</si>
  <si>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Форма 3.2. Информация о тарифе на водоотведение</t>
  </si>
  <si>
    <t xml:space="preserve">Наименование органа регулирования, принявшего решение об утверждении тарифа на водоотведение </t>
  </si>
  <si>
    <t>Реквизиты (дата, номер)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</si>
  <si>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</si>
  <si>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</si>
  <si>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</si>
  <si>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Форма 3.3. Информация о тарифе на транспортировку сточных вод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</si>
  <si>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</si>
  <si>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</si>
  <si>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</si>
  <si>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</si>
  <si>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</si>
  <si>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>Форма 3.4. Информация о тарифах на подключение</t>
  </si>
  <si>
    <t>к централизованной системе водоотведения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</si>
  <si>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</si>
  <si>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</si>
  <si>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</si>
  <si>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</si>
  <si>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</si>
  <si>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Форма 3.9.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</si>
  <si>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</si>
  <si>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3.10. Информация о порядке выполнения технологических, технических</t>
  </si>
  <si>
    <t>и других мероприятий, связанных с подключением к централизованной системе водоотведения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</si>
  <si>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</si>
  <si>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</si>
  <si>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</si>
  <si>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</si>
  <si>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</si>
  <si>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</si>
  <si>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</si>
  <si>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</si>
  <si>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Расширение канализационных очистных сооружений города 1этап.                           Строительство зданий решеток и песколовок</t>
  </si>
  <si>
    <t xml:space="preserve"> Постановлением Правительства РФ от 29.07.2013 N 644 "Об утверждении Правил холодного водоснабжения и водоотведения и о внесении изменений в некоторые акты Правительства Российской Федерации". </t>
  </si>
  <si>
    <t xml:space="preserve">ООО "Горводоканал" г. Когалым  ул. Дружбы Народов,  41т. Производственно-технический отдел  Ответственный исполнитель Фещук П.А. 8-34667-2-00-53 </t>
  </si>
  <si>
    <t>ВСХ</t>
  </si>
  <si>
    <t>проверка 26 счета</t>
  </si>
  <si>
    <t>Гл.бух</t>
  </si>
  <si>
    <t>Общество с ограниченной ответственностью «Горводоканал»</t>
  </si>
  <si>
    <t>ООО «Горводоканал»</t>
  </si>
  <si>
    <t>Россия, 628484, Ханты-Мансийский АО - Югра, г.Когалым, ул.Дружбы Народов, д.41</t>
  </si>
  <si>
    <t xml:space="preserve">(34667) 2-52-35                                                                                                          </t>
  </si>
  <si>
    <t>www.vdk-kogalym.ru</t>
  </si>
  <si>
    <t>Gorvodokanal.kgl@vdk-kogalym.ru</t>
  </si>
  <si>
    <t>c 08.00 до 18.00</t>
  </si>
  <si>
    <t>Распределение воды</t>
  </si>
  <si>
    <t>№ 1098608000083 от 11 февраля 2009г.</t>
  </si>
  <si>
    <t>Положение о закупках товаров, работ, услуг для нужд ООО «Горводоканал»</t>
  </si>
  <si>
    <t>Региональная служба по тарифам ХМАО-Югры</t>
  </si>
  <si>
    <t>бух баланс</t>
  </si>
  <si>
    <t>без ВСХ</t>
  </si>
  <si>
    <t>минус налоги,ГСМ,зарплата,отчисления и сырье</t>
  </si>
  <si>
    <t>20 прочие произв+налоги</t>
  </si>
  <si>
    <t xml:space="preserve">минус аренда,налоги,зарплата,отчисления </t>
  </si>
  <si>
    <t>10 дней</t>
  </si>
  <si>
    <t>Белоусова</t>
  </si>
  <si>
    <t xml:space="preserve">1)_Выручка от регулируемой деятельности (тыс. рублей) с разбивкой по видам деятельности </t>
  </si>
  <si>
    <t xml:space="preserve">2)_Себестоимость производимых товаров (оказываемых услуг) по регулируемому виду деятельности (тыс. рублей), включая: </t>
  </si>
  <si>
    <t xml:space="preserve">а)_расходы на оплату услуг по приему, транспортировке и очистке сточных вод другими организациями </t>
  </si>
  <si>
    <t>б)_расходы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</si>
  <si>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>в)_расходы на химические реагенты, используемые в технологическом процессе</t>
  </si>
  <si>
    <t>г)_расходы на оплату труда и отчисления на социальные нужды основного производственного персонала</t>
  </si>
  <si>
    <t>е)_расходы на амортизацию основных производственных средств</t>
  </si>
  <si>
    <t>ж)_расходы на аренду имущества, используемого для осуществления регулируемого вида деятельности</t>
  </si>
  <si>
    <t>к)_расходы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</t>
  </si>
  <si>
    <t>л)_расходы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</t>
  </si>
  <si>
    <t>м)_прочие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</t>
  </si>
  <si>
    <t>3)_Чистая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</si>
  <si>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4)_Сведения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</si>
  <si>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5)_Валовая прибыль от продажи товаров и услуг по регулируемому виду деятельности (тыс. рублей)</t>
  </si>
  <si>
    <t>6)_Годовая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</si>
  <si>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7)_Объем сточных вод, принятых от потребителей оказываемых услуг (тыс. куб. метров)</t>
  </si>
  <si>
    <t>8)_Объем сточных вод, принятых от других регулируемых организаций в сфере водоотведения и (или) очистки сточных вод (тыс. куб. метров)</t>
  </si>
  <si>
    <t>9)_Объем сточных вод, пропущенных через очистные сооружения (тыс. куб. метров)</t>
  </si>
  <si>
    <t>10)_Среднесписочная численность основного производственного персонала (человек)</t>
  </si>
  <si>
    <t>1)_Показатели аварийности на канализационных сетях и количество засоров для самотечных сетей (единиц на километр)</t>
  </si>
  <si>
    <t>2)_Общее количество проведенных проб на сбросе очищенных (частично очищенных) сточных вод по следующим показателям:</t>
  </si>
  <si>
    <t>3)_Количество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</si>
  <si>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6)_Доля исполненных в срок договоров о подключении (процент общего количества заключенных договоров о подключении)</t>
  </si>
  <si>
    <t>7)_Средняя продолжительность рассмотрения заявлений о подключении (дней)</t>
  </si>
  <si>
    <t>плата за подключение не взимается(0)</t>
  </si>
  <si>
    <t>Инвестиционная программа отсутствует</t>
  </si>
  <si>
    <t>0,2тыс м куб/сут</t>
  </si>
  <si>
    <t>средневзвешенной стоимости 1 кВт·ч</t>
  </si>
  <si>
    <t>объем приобретаемой электрической энергии</t>
  </si>
  <si>
    <t xml:space="preserve">www.Gorvodokanal.kgl@vdk-kogalym.ru </t>
  </si>
  <si>
    <t>Сайт закупок: zakupki.gov.ru</t>
  </si>
  <si>
    <t>Сайт: zakupki.gov.ru</t>
  </si>
  <si>
    <t>http://www.vdk-kogalym.ru/files_gvk/Vydacha_TU/%D0%97%D0%B0%D1%8F%D0%B2%D0%BB%D0%B5%D0%BD%D0%B8%D0%B5%20%D0%BD%D0%B0%20%D0%BF%D0%BE%D0%B4%D0%BA%D0%BB%D1%8E%D1%87%D0%B5%D0%BD%D0%B8%D0%B5.doc</t>
  </si>
  <si>
    <t>перечень документов  отражен в форме заявки Плата за подключение не взимается</t>
  </si>
  <si>
    <t>http://www.vdk-kogalym.ru/files_gvk/tarif_/%D0%95%D0%B4%D0%B8%D0%BD%D1%8B%D0%B9%20%D0%B4%D0%BE%D0%B3%D0%BE%D0%B2%D0%BE%D1%80%20%D1%85%D0%BE%D0%BB%D0%BE%D0%B4%D0%BD%D0%BE%D0%B3%D0%BE%20%D0%B2%D0%BE%D0%B4%D0%BE%D1%81%D0%BD%D0%B0%D0%B1%D0%B6%D0%B5%D0%BD%D0%B8%D1%8F%20%D0%B8%20%D0%B2%D0%BE%D0%B4%D0%BE%D0%BE%D1%82%D0%B2%D0%B5%D0%B4%D0%B5%D0%BD%D0%B8%D1%8F%20%D0%BD%D0%B0%202013%D0%B3.doc</t>
  </si>
  <si>
    <t>http://www.vdk-kogalym.ru/files_gvk/rask/buh_report/%D0%91%D1%83%D1%85.%20%D0%BE%D1%82%D1%87%D0%B5%D1%82%D0%BD%D0%BE%D1%81%D1%82%D1%8C%20%D0%B7%D0%B0%202013%20%D0%B3%D0%BE%D0%B4.PDF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</si>
  <si>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</t>
  </si>
  <si>
    <r>
      <t>з)_</t>
    </r>
    <r>
      <rPr>
        <b/>
        <sz val="12"/>
        <rFont val="Times New Roman"/>
        <family val="1"/>
      </rPr>
      <t>общепроизводственные расходы</t>
    </r>
    <r>
      <rPr>
        <sz val="12"/>
        <rFont val="Times New Roman"/>
        <family val="1"/>
      </rPr>
      <t>, в том числе отнесенные к ним расходы на текущий и капитальный ремонт</t>
    </r>
  </si>
  <si>
    <r>
      <t>и)_</t>
    </r>
    <r>
      <rPr>
        <b/>
        <sz val="12"/>
        <rFont val="Times New Roman"/>
        <family val="1"/>
      </rPr>
      <t>общехозяйственные расходы</t>
    </r>
    <r>
      <rPr>
        <sz val="12"/>
        <rFont val="Times New Roman"/>
        <family val="1"/>
      </rPr>
      <t>, в том числе отнесенные к ним расходы на текущий и капитальный ремонт</t>
    </r>
  </si>
  <si>
    <t xml:space="preserve">Приказ РСТ от 12.11.2015г № 150-нп.                                </t>
  </si>
  <si>
    <t>229,95                                                                          244,60</t>
  </si>
  <si>
    <t xml:space="preserve">с 01.01.2016г по 30.06.2016г                                                          с 01.07.2016г по 31.12.2016г                                                    </t>
  </si>
  <si>
    <r>
      <t xml:space="preserve">д)_расходы на оплату труда и отчисления на социальные нужды </t>
    </r>
    <r>
      <rPr>
        <b/>
        <sz val="12"/>
        <rFont val="Times New Roman"/>
        <family val="1"/>
      </rPr>
      <t>административно-управленческого персонала</t>
    </r>
  </si>
  <si>
    <t>за 4 квартал 2016года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</si>
</sst>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#,##0.0"/>
  </numFmts>
  <fonts count="39">
    <font>
      <sz val="10"/>
      <name val="Arial Cyr"/>
      <family val="0"/>
    </font>
    <font>
      <b/>
      <sz val="13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3"/>
      <color indexed="8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1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9" fillId="0" borderId="14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0" fillId="0" borderId="14" xfId="42" applyFont="1" applyBorder="1" applyAlignment="1" applyProtection="1">
      <alignment wrapText="1"/>
      <protection/>
    </xf>
    <xf numFmtId="0" fontId="13" fillId="0" borderId="13" xfId="0" applyFont="1" applyBorder="1" applyAlignment="1">
      <alignment horizontal="justify" vertical="top" wrapText="1"/>
    </xf>
    <xf numFmtId="2" fontId="9" fillId="0" borderId="1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9" fillId="0" borderId="17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4" fillId="0" borderId="17" xfId="0" applyFont="1" applyBorder="1" applyAlignment="1">
      <alignment horizontal="justify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4" fillId="0" borderId="17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42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justify" vertical="top" wrapText="1"/>
    </xf>
    <xf numFmtId="0" fontId="14" fillId="0" borderId="14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4" fillId="0" borderId="17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14" fillId="0" borderId="20" xfId="0" applyFont="1" applyFill="1" applyBorder="1" applyAlignment="1">
      <alignment horizontal="justify" vertical="top" wrapText="1"/>
    </xf>
    <xf numFmtId="0" fontId="3" fillId="24" borderId="18" xfId="42" applyFill="1" applyBorder="1" applyAlignment="1" applyProtection="1">
      <alignment horizontal="justify" vertical="top" wrapText="1"/>
      <protection/>
    </xf>
    <xf numFmtId="0" fontId="0" fillId="0" borderId="17" xfId="42" applyNumberFormat="1" applyFont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/>
    </xf>
    <xf numFmtId="4" fontId="11" fillId="0" borderId="14" xfId="0" applyNumberFormat="1" applyFont="1" applyFill="1" applyBorder="1" applyAlignment="1">
      <alignment horizontal="center" vertical="center"/>
    </xf>
    <xf numFmtId="174" fontId="9" fillId="0" borderId="14" xfId="0" applyNumberFormat="1" applyFont="1" applyFill="1" applyBorder="1" applyAlignment="1">
      <alignment horizontal="center" vertical="center"/>
    </xf>
    <xf numFmtId="0" fontId="20" fillId="0" borderId="18" xfId="42" applyFont="1" applyFill="1" applyBorder="1" applyAlignment="1" applyProtection="1">
      <alignment horizontal="justify" vertical="top" wrapText="1"/>
      <protection/>
    </xf>
    <xf numFmtId="0" fontId="11" fillId="0" borderId="10" xfId="0" applyFont="1" applyFill="1" applyBorder="1" applyAlignment="1">
      <alignment horizontal="center"/>
    </xf>
    <xf numFmtId="49" fontId="9" fillId="0" borderId="14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14" xfId="53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horizontal="left"/>
    </xf>
    <xf numFmtId="2" fontId="9" fillId="0" borderId="0" xfId="0" applyNumberFormat="1" applyFont="1" applyFill="1" applyAlignment="1">
      <alignment horizontal="left"/>
    </xf>
    <xf numFmtId="4" fontId="9" fillId="0" borderId="14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4" fontId="9" fillId="0" borderId="0" xfId="0" applyNumberFormat="1" applyFont="1" applyFill="1" applyBorder="1" applyAlignment="1">
      <alignment horizontal="center" vertical="center"/>
    </xf>
    <xf numFmtId="0" fontId="20" fillId="0" borderId="0" xfId="42" applyFont="1" applyFill="1" applyBorder="1" applyAlignment="1" applyProtection="1">
      <alignment horizontal="justify" vertical="top" wrapText="1"/>
      <protection/>
    </xf>
    <xf numFmtId="4" fontId="20" fillId="0" borderId="0" xfId="42" applyNumberFormat="1" applyFont="1" applyFill="1" applyBorder="1" applyAlignment="1" applyProtection="1">
      <alignment horizontal="justify" vertical="top"/>
      <protection/>
    </xf>
    <xf numFmtId="0" fontId="9" fillId="0" borderId="0" xfId="0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4" fontId="9" fillId="0" borderId="14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176" fontId="11" fillId="0" borderId="0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center" vertical="center"/>
    </xf>
    <xf numFmtId="173" fontId="9" fillId="0" borderId="14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2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49" fontId="9" fillId="0" borderId="24" xfId="0" applyNumberFormat="1" applyFont="1" applyBorder="1" applyAlignment="1">
      <alignment horizontal="center" wrapText="1"/>
    </xf>
    <xf numFmtId="49" fontId="9" fillId="0" borderId="25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wrapText="1"/>
    </xf>
    <xf numFmtId="0" fontId="13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center"/>
    </xf>
    <xf numFmtId="0" fontId="9" fillId="0" borderId="24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/>
    </xf>
    <xf numFmtId="0" fontId="9" fillId="0" borderId="24" xfId="0" applyFont="1" applyBorder="1" applyAlignment="1">
      <alignment horizontal="justify" wrapText="1"/>
    </xf>
    <xf numFmtId="0" fontId="9" fillId="0" borderId="25" xfId="0" applyFont="1" applyBorder="1" applyAlignment="1">
      <alignment horizontal="justify" wrapText="1"/>
    </xf>
    <xf numFmtId="0" fontId="9" fillId="0" borderId="26" xfId="0" applyFont="1" applyBorder="1" applyAlignment="1">
      <alignment horizontal="justify"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JKH.OPEN.INFO.VO(v3.5)_цены161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files_gvk/Vydacha_TU/%D0%97%D0%B0%D1%8F%D0%B2%D0%BB%D0%B5%D0%BD%D0%B8%D0%B5%20%D0%BD%D0%B0%20%D0%BF%D0%BE%D0%B4%D0%BA%D0%BB%D1%8E%D1%87%D0%B5%D0%BD%D0%B8%D0%B5.doc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files_gvk/rask/buh_report/%D0%91%D1%83%D1%85.%20%D0%BE%D1%82%D1%87%D0%B5%D1%82%D0%BD%D0%BE%D1%81%D1%82%D1%8C%20%D0%B7%D0%B0%202013%20%D0%B3%D0%BE%D0%B4.PDF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70.125" style="2" customWidth="1"/>
    <col min="2" max="2" width="37.375" style="2" customWidth="1"/>
    <col min="3" max="16384" width="9.125" style="2" customWidth="1"/>
  </cols>
  <sheetData>
    <row r="2" spans="1:2" ht="16.5">
      <c r="A2" s="107" t="s">
        <v>59</v>
      </c>
      <c r="B2" s="107"/>
    </row>
    <row r="3" spans="1:2" ht="17.25" thickBot="1">
      <c r="A3" s="1"/>
      <c r="B3" s="1"/>
    </row>
    <row r="4" spans="1:2" ht="51" customHeight="1" thickBot="1">
      <c r="A4" s="38" t="s">
        <v>60</v>
      </c>
      <c r="B4" s="39" t="s">
        <v>111</v>
      </c>
    </row>
    <row r="5" spans="1:2" ht="51" customHeight="1" thickBot="1">
      <c r="A5" s="7" t="s">
        <v>61</v>
      </c>
      <c r="B5" s="40" t="s">
        <v>112</v>
      </c>
    </row>
    <row r="6" spans="1:2" ht="51" customHeight="1" thickBot="1">
      <c r="A6" s="7" t="s">
        <v>62</v>
      </c>
      <c r="B6" s="39" t="s">
        <v>119</v>
      </c>
    </row>
    <row r="7" spans="1:2" ht="51" customHeight="1" thickBot="1">
      <c r="A7" s="7" t="s">
        <v>63</v>
      </c>
      <c r="B7" s="40" t="s">
        <v>113</v>
      </c>
    </row>
    <row r="8" spans="1:2" ht="51" customHeight="1" thickBot="1">
      <c r="A8" s="7" t="s">
        <v>64</v>
      </c>
      <c r="B8" s="39" t="s">
        <v>113</v>
      </c>
    </row>
    <row r="9" spans="1:2" ht="51" customHeight="1" thickBot="1">
      <c r="A9" s="7" t="s">
        <v>65</v>
      </c>
      <c r="B9" s="40" t="s">
        <v>114</v>
      </c>
    </row>
    <row r="10" spans="1:2" ht="51" customHeight="1" thickBot="1">
      <c r="A10" s="7" t="s">
        <v>66</v>
      </c>
      <c r="B10" s="41" t="s">
        <v>115</v>
      </c>
    </row>
    <row r="11" spans="1:2" ht="51" customHeight="1" thickBot="1">
      <c r="A11" s="7" t="s">
        <v>67</v>
      </c>
      <c r="B11" s="40" t="s">
        <v>116</v>
      </c>
    </row>
    <row r="12" spans="1:2" ht="51" customHeight="1" thickBot="1">
      <c r="A12" s="7" t="s">
        <v>68</v>
      </c>
      <c r="B12" s="39" t="s">
        <v>117</v>
      </c>
    </row>
    <row r="13" spans="1:2" ht="51" customHeight="1" thickBot="1">
      <c r="A13" s="7" t="s">
        <v>69</v>
      </c>
      <c r="B13" s="42" t="s">
        <v>118</v>
      </c>
    </row>
    <row r="14" spans="1:2" ht="51" customHeight="1">
      <c r="A14" s="6" t="s">
        <v>70</v>
      </c>
      <c r="B14" s="105">
        <v>2</v>
      </c>
    </row>
    <row r="15" spans="1:2" ht="51" customHeight="1" thickBot="1">
      <c r="A15" s="7" t="s">
        <v>71</v>
      </c>
      <c r="B15" s="106"/>
    </row>
    <row r="16" spans="1:2" ht="51" customHeight="1" thickBot="1">
      <c r="A16" s="7" t="s">
        <v>72</v>
      </c>
      <c r="B16" s="8">
        <v>3</v>
      </c>
    </row>
    <row r="17" spans="1:2" ht="51" customHeight="1" thickBot="1">
      <c r="A17" s="7" t="s">
        <v>73</v>
      </c>
      <c r="B17" s="8">
        <v>1</v>
      </c>
    </row>
    <row r="18" ht="15.75">
      <c r="A18" s="3"/>
    </row>
  </sheetData>
  <sheetProtection/>
  <mergeCells count="2">
    <mergeCell ref="B14:B15"/>
    <mergeCell ref="A2:B2"/>
  </mergeCells>
  <hyperlinks>
    <hyperlink ref="B10" r:id="rId1" display="http://www.vdk-kogalym.ru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5:C12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2" width="61.75390625" style="2" customWidth="1"/>
    <col min="3" max="16384" width="9.125" style="2" customWidth="1"/>
  </cols>
  <sheetData>
    <row r="5" spans="1:3" ht="16.5">
      <c r="A5" s="164" t="s">
        <v>95</v>
      </c>
      <c r="B5" s="164"/>
      <c r="C5" s="54"/>
    </row>
    <row r="6" spans="1:3" ht="17.25" thickBot="1">
      <c r="A6" s="165" t="s">
        <v>96</v>
      </c>
      <c r="B6" s="165"/>
      <c r="C6" s="54"/>
    </row>
    <row r="7" spans="1:3" ht="17.25" thickBot="1">
      <c r="A7" s="55"/>
      <c r="B7" s="55"/>
      <c r="C7" s="54"/>
    </row>
    <row r="8" spans="1:3" ht="40.5" customHeight="1" thickBot="1">
      <c r="A8" s="56" t="s">
        <v>97</v>
      </c>
      <c r="B8" s="59" t="s">
        <v>161</v>
      </c>
      <c r="C8" s="54"/>
    </row>
    <row r="9" spans="1:3" ht="66.75" customHeight="1" thickBot="1">
      <c r="A9" s="57" t="s">
        <v>98</v>
      </c>
      <c r="B9" s="58" t="s">
        <v>162</v>
      </c>
      <c r="C9" s="54"/>
    </row>
    <row r="10" spans="1:2" ht="84.75" customHeight="1" thickBot="1">
      <c r="A10" s="7" t="s">
        <v>99</v>
      </c>
      <c r="B10" s="20" t="s">
        <v>106</v>
      </c>
    </row>
    <row r="11" spans="1:2" ht="63" customHeight="1" thickBot="1">
      <c r="A11" s="7" t="s">
        <v>100</v>
      </c>
      <c r="B11" s="21" t="s">
        <v>107</v>
      </c>
    </row>
    <row r="12" ht="15.75">
      <c r="A12" s="3"/>
    </row>
  </sheetData>
  <sheetProtection/>
  <mergeCells count="2">
    <mergeCell ref="A5:B5"/>
    <mergeCell ref="A6:B6"/>
  </mergeCells>
  <hyperlinks>
    <hyperlink ref="B8" r:id="rId1" display="http://www.vdk-kogalym.ru/files_gvk/Vydacha_TU/%D0%97%D0%B0%D1%8F%D0%B2%D0%BB%D0%B5%D0%BD%D0%B8%D0%B5%20%D0%BD%D0%B0%20%D0%BF%D0%BE%D0%B4%D0%BA%D0%BB%D1%8E%D1%87%D0%B5%D0%BD%D0%B8%D0%B5.doc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5:B9"/>
  <sheetViews>
    <sheetView zoomScalePageLayoutView="0" workbookViewId="0" topLeftCell="A4">
      <selection activeCell="D32" sqref="D31:D32"/>
    </sheetView>
  </sheetViews>
  <sheetFormatPr defaultColWidth="9.00390625" defaultRowHeight="12.75"/>
  <cols>
    <col min="1" max="2" width="43.00390625" style="2" customWidth="1"/>
    <col min="3" max="16384" width="9.125" style="2" customWidth="1"/>
  </cols>
  <sheetData>
    <row r="5" spans="1:2" ht="47.25" customHeight="1">
      <c r="A5" s="166" t="s">
        <v>101</v>
      </c>
      <c r="B5" s="166"/>
    </row>
    <row r="6" spans="1:2" ht="17.25" thickBot="1">
      <c r="A6" s="43"/>
      <c r="B6" s="44"/>
    </row>
    <row r="7" spans="1:2" ht="63.75" thickBot="1">
      <c r="A7" s="39" t="s">
        <v>102</v>
      </c>
      <c r="B7" s="45" t="s">
        <v>120</v>
      </c>
    </row>
    <row r="8" spans="1:2" ht="32.25" thickBot="1">
      <c r="A8" s="46" t="s">
        <v>103</v>
      </c>
      <c r="B8" s="47" t="s">
        <v>160</v>
      </c>
    </row>
    <row r="9" spans="1:2" ht="86.25" customHeight="1" thickBot="1">
      <c r="A9" s="46" t="s">
        <v>104</v>
      </c>
      <c r="B9" s="48" t="s">
        <v>159</v>
      </c>
    </row>
  </sheetData>
  <sheetProtection/>
  <mergeCells count="1">
    <mergeCell ref="A5:B5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53.125" style="4" customWidth="1"/>
    <col min="2" max="2" width="41.25390625" style="4" customWidth="1"/>
    <col min="3" max="3" width="1.00390625" style="4" customWidth="1"/>
    <col min="4" max="16384" width="9.125" style="4" customWidth="1"/>
  </cols>
  <sheetData>
    <row r="1" spans="1:3" ht="3" customHeight="1">
      <c r="A1" s="50"/>
      <c r="B1" s="50"/>
      <c r="C1" s="50"/>
    </row>
    <row r="2" spans="1:3" s="5" customFormat="1" ht="16.5">
      <c r="A2" s="164" t="s">
        <v>10</v>
      </c>
      <c r="B2" s="164"/>
      <c r="C2" s="164"/>
    </row>
    <row r="3" spans="1:3" s="5" customFormat="1" ht="16.5">
      <c r="A3" s="164" t="s">
        <v>11</v>
      </c>
      <c r="B3" s="164"/>
      <c r="C3" s="164"/>
    </row>
    <row r="4" spans="1:3" s="5" customFormat="1" ht="16.5">
      <c r="A4" s="164" t="s">
        <v>12</v>
      </c>
      <c r="B4" s="164"/>
      <c r="C4" s="164"/>
    </row>
    <row r="5" spans="1:3" ht="15.75">
      <c r="A5" s="51"/>
      <c r="B5" s="51"/>
      <c r="C5" s="50"/>
    </row>
    <row r="6" spans="1:3" ht="15.75">
      <c r="A6" s="52" t="s">
        <v>13</v>
      </c>
      <c r="B6" s="53">
        <v>0</v>
      </c>
      <c r="C6" s="50"/>
    </row>
    <row r="7" spans="1:3" ht="15.75">
      <c r="A7" s="52" t="s">
        <v>14</v>
      </c>
      <c r="B7" s="53">
        <v>0</v>
      </c>
      <c r="C7" s="50"/>
    </row>
    <row r="8" spans="1:3" ht="15.75">
      <c r="A8" s="52" t="s">
        <v>15</v>
      </c>
      <c r="B8" s="53">
        <v>0</v>
      </c>
      <c r="C8" s="50"/>
    </row>
    <row r="9" spans="1:3" ht="51" customHeight="1">
      <c r="A9" s="52" t="s">
        <v>16</v>
      </c>
      <c r="B9" s="53">
        <v>0</v>
      </c>
      <c r="C9" s="50"/>
    </row>
    <row r="10" spans="1:3" ht="31.5">
      <c r="A10" s="52" t="s">
        <v>17</v>
      </c>
      <c r="B10" s="53">
        <v>0</v>
      </c>
      <c r="C10" s="50"/>
    </row>
    <row r="11" spans="1:3" ht="15.75">
      <c r="A11" s="52" t="s">
        <v>18</v>
      </c>
      <c r="B11" s="53">
        <v>0</v>
      </c>
      <c r="C11" s="50"/>
    </row>
    <row r="12" spans="1:3" ht="102" customHeight="1">
      <c r="A12" s="52" t="s">
        <v>165</v>
      </c>
      <c r="B12" s="53">
        <v>0</v>
      </c>
      <c r="C12" s="50"/>
    </row>
    <row r="13" spans="1:3" ht="100.5" customHeight="1">
      <c r="A13" s="52" t="s">
        <v>19</v>
      </c>
      <c r="B13" s="53">
        <v>0</v>
      </c>
      <c r="C13" s="50"/>
    </row>
    <row r="14" spans="1:3" ht="15.75">
      <c r="A14" s="50"/>
      <c r="B14" s="50"/>
      <c r="C14" s="50"/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5:B11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2" width="50.375" style="3" customWidth="1"/>
    <col min="3" max="16384" width="9.125" style="3" customWidth="1"/>
  </cols>
  <sheetData>
    <row r="1" ht="15.75"/>
    <row r="2" ht="15.75"/>
    <row r="3" ht="15.75"/>
    <row r="4" ht="15.75"/>
    <row r="5" spans="1:2" ht="16.5" thickBot="1">
      <c r="A5" s="108" t="s">
        <v>74</v>
      </c>
      <c r="B5" s="108"/>
    </row>
    <row r="6" spans="1:2" ht="16.5" thickBot="1">
      <c r="A6" s="65"/>
      <c r="B6" s="65"/>
    </row>
    <row r="7" spans="1:2" ht="54" customHeight="1" thickBot="1">
      <c r="A7" s="24" t="s">
        <v>75</v>
      </c>
      <c r="B7" s="66" t="s">
        <v>121</v>
      </c>
    </row>
    <row r="8" spans="1:2" ht="54" customHeight="1" thickBot="1">
      <c r="A8" s="25" t="s">
        <v>76</v>
      </c>
      <c r="B8" s="67" t="s">
        <v>168</v>
      </c>
    </row>
    <row r="9" spans="1:2" ht="54" customHeight="1" thickBot="1">
      <c r="A9" s="25" t="s">
        <v>77</v>
      </c>
      <c r="B9" s="68" t="s">
        <v>169</v>
      </c>
    </row>
    <row r="10" spans="1:2" ht="54" customHeight="1" thickBot="1">
      <c r="A10" s="25" t="s">
        <v>78</v>
      </c>
      <c r="B10" s="68" t="s">
        <v>170</v>
      </c>
    </row>
    <row r="11" spans="1:2" ht="54" customHeight="1" thickBot="1">
      <c r="A11" s="25" t="s">
        <v>79</v>
      </c>
      <c r="B11" s="69" t="s">
        <v>158</v>
      </c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B1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2" width="47.75390625" style="29" customWidth="1"/>
    <col min="3" max="16384" width="9.125" style="29" customWidth="1"/>
  </cols>
  <sheetData>
    <row r="5" spans="1:2" ht="16.5">
      <c r="A5" s="109" t="s">
        <v>80</v>
      </c>
      <c r="B5" s="109"/>
    </row>
    <row r="6" spans="1:2" ht="17.25" thickBot="1">
      <c r="A6" s="28"/>
      <c r="B6" s="28"/>
    </row>
    <row r="7" spans="1:2" ht="57.75" customHeight="1" thickBot="1">
      <c r="A7" s="30" t="s">
        <v>81</v>
      </c>
      <c r="B7" s="31">
        <v>0</v>
      </c>
    </row>
    <row r="8" spans="1:2" ht="57.75" customHeight="1" thickBot="1">
      <c r="A8" s="32" t="s">
        <v>82</v>
      </c>
      <c r="B8" s="33">
        <v>0</v>
      </c>
    </row>
    <row r="9" spans="1:2" ht="57.75" customHeight="1" thickBot="1">
      <c r="A9" s="32" t="s">
        <v>83</v>
      </c>
      <c r="B9" s="33">
        <v>0</v>
      </c>
    </row>
    <row r="10" spans="1:2" ht="57.75" customHeight="1" thickBot="1">
      <c r="A10" s="32" t="s">
        <v>84</v>
      </c>
      <c r="B10" s="33">
        <v>0</v>
      </c>
    </row>
    <row r="11" spans="1:2" ht="57.75" customHeight="1" thickBot="1">
      <c r="A11" s="32" t="s">
        <v>85</v>
      </c>
      <c r="B11" s="33">
        <v>0</v>
      </c>
    </row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B14"/>
  <sheetViews>
    <sheetView zoomScalePageLayoutView="0" workbookViewId="0" topLeftCell="A5">
      <selection activeCell="B10" sqref="B10"/>
    </sheetView>
  </sheetViews>
  <sheetFormatPr defaultColWidth="9.00390625" defaultRowHeight="12.75"/>
  <cols>
    <col min="1" max="1" width="55.25390625" style="29" customWidth="1"/>
    <col min="2" max="2" width="47.00390625" style="29" customWidth="1"/>
    <col min="3" max="16384" width="9.125" style="29" customWidth="1"/>
  </cols>
  <sheetData>
    <row r="1" ht="12.75" hidden="1"/>
    <row r="2" ht="12.75" hidden="1"/>
    <row r="3" ht="12.75" hidden="1"/>
    <row r="4" ht="12.75" hidden="1"/>
    <row r="6" spans="1:2" s="34" customFormat="1" ht="16.5">
      <c r="A6" s="110" t="s">
        <v>86</v>
      </c>
      <c r="B6" s="110"/>
    </row>
    <row r="7" spans="1:2" s="34" customFormat="1" ht="16.5">
      <c r="A7" s="109" t="s">
        <v>87</v>
      </c>
      <c r="B7" s="109"/>
    </row>
    <row r="8" spans="1:2" ht="17.25" thickBot="1">
      <c r="A8" s="35"/>
      <c r="B8" s="35"/>
    </row>
    <row r="9" spans="1:2" ht="72.75" customHeight="1" thickBot="1">
      <c r="A9" s="36" t="s">
        <v>88</v>
      </c>
      <c r="B9" s="31">
        <v>0</v>
      </c>
    </row>
    <row r="10" spans="1:2" ht="72.75" customHeight="1" thickBot="1">
      <c r="A10" s="37" t="s">
        <v>89</v>
      </c>
      <c r="B10" s="33">
        <v>0</v>
      </c>
    </row>
    <row r="11" spans="1:2" ht="72.75" customHeight="1" thickBot="1">
      <c r="A11" s="37" t="s">
        <v>90</v>
      </c>
      <c r="B11" s="33">
        <v>0</v>
      </c>
    </row>
    <row r="12" spans="1:2" ht="72.75" customHeight="1" thickBot="1">
      <c r="A12" s="37" t="s">
        <v>91</v>
      </c>
      <c r="B12" s="33">
        <v>0</v>
      </c>
    </row>
    <row r="13" spans="1:2" ht="72.75" customHeight="1" thickBot="1">
      <c r="A13" s="37" t="s">
        <v>92</v>
      </c>
      <c r="B13" s="33">
        <v>0</v>
      </c>
    </row>
    <row r="14" ht="15.75">
      <c r="A14" s="23"/>
    </row>
  </sheetData>
  <sheetProtection/>
  <mergeCells count="2"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Z33"/>
  <sheetViews>
    <sheetView tabSelected="1" view="pageBreakPreview" zoomScaleSheetLayoutView="100" zoomScalePageLayoutView="0" workbookViewId="0" topLeftCell="A13">
      <selection activeCell="B22" sqref="B22"/>
    </sheetView>
  </sheetViews>
  <sheetFormatPr defaultColWidth="9.00390625" defaultRowHeight="12.75"/>
  <cols>
    <col min="1" max="1" width="76.75390625" style="61" customWidth="1"/>
    <col min="2" max="2" width="41.625" style="61" customWidth="1"/>
    <col min="3" max="3" width="12.00390625" style="61" hidden="1" customWidth="1"/>
    <col min="4" max="4" width="16.875" style="61" hidden="1" customWidth="1"/>
    <col min="5" max="5" width="11.375" style="61" hidden="1" customWidth="1"/>
    <col min="6" max="6" width="0" style="61" hidden="1" customWidth="1"/>
    <col min="7" max="7" width="10.125" style="61" hidden="1" customWidth="1"/>
    <col min="8" max="11" width="0" style="61" hidden="1" customWidth="1"/>
    <col min="12" max="12" width="22.875" style="17" customWidth="1"/>
    <col min="13" max="13" width="0" style="17" hidden="1" customWidth="1"/>
    <col min="14" max="14" width="11.00390625" style="17" hidden="1" customWidth="1"/>
    <col min="15" max="17" width="0" style="17" hidden="1" customWidth="1"/>
    <col min="18" max="18" width="21.125" style="17" customWidth="1"/>
    <col min="19" max="19" width="19.00390625" style="17" customWidth="1"/>
    <col min="20" max="20" width="17.125" style="17" customWidth="1"/>
    <col min="21" max="21" width="9.125" style="17" customWidth="1"/>
    <col min="22" max="22" width="11.00390625" style="17" bestFit="1" customWidth="1"/>
    <col min="23" max="23" width="9.125" style="17" customWidth="1"/>
    <col min="24" max="16384" width="9.125" style="61" customWidth="1"/>
  </cols>
  <sheetData>
    <row r="1" ht="3" customHeight="1"/>
    <row r="2" spans="1:23" s="71" customFormat="1" ht="16.5">
      <c r="A2" s="111" t="s">
        <v>57</v>
      </c>
      <c r="B2" s="111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s="71" customFormat="1" ht="16.5">
      <c r="A3" s="111" t="s">
        <v>58</v>
      </c>
      <c r="B3" s="111"/>
      <c r="L3" s="80"/>
      <c r="M3" s="80"/>
      <c r="N3" s="80"/>
      <c r="O3" s="80"/>
      <c r="P3" s="80"/>
      <c r="Q3" s="80"/>
      <c r="R3" s="80"/>
      <c r="S3" s="80"/>
      <c r="T3" s="80"/>
      <c r="U3" s="79"/>
      <c r="V3" s="79"/>
      <c r="W3" s="79"/>
    </row>
    <row r="4" spans="1:20" ht="16.5">
      <c r="A4" s="112" t="s">
        <v>172</v>
      </c>
      <c r="B4" s="112"/>
      <c r="S4" s="81"/>
      <c r="T4" s="81"/>
    </row>
    <row r="5" spans="1:22" ht="31.5">
      <c r="A5" s="70" t="s">
        <v>129</v>
      </c>
      <c r="B5" s="62">
        <f>2623.57962</f>
        <v>2623.57962</v>
      </c>
      <c r="D5" s="73">
        <f>B5-B6</f>
        <v>-394.49382000000014</v>
      </c>
      <c r="E5" s="72" t="s">
        <v>122</v>
      </c>
      <c r="L5" s="82"/>
      <c r="R5" s="83"/>
      <c r="S5" s="83"/>
      <c r="T5" s="83"/>
      <c r="V5" s="84"/>
    </row>
    <row r="6" spans="1:22" ht="31.5">
      <c r="A6" s="70" t="s">
        <v>130</v>
      </c>
      <c r="B6" s="62">
        <f>B8+B11+B12+B13+B14+B15+B16+B17+B19+B20+B18</f>
        <v>3018.07344</v>
      </c>
      <c r="D6" s="74">
        <f>27914.008</f>
        <v>27914.008</v>
      </c>
      <c r="E6" s="73">
        <f>D6-B6</f>
        <v>24895.93456</v>
      </c>
      <c r="L6" s="98"/>
      <c r="N6" s="85"/>
      <c r="R6" s="83"/>
      <c r="S6" s="82"/>
      <c r="T6" s="83"/>
      <c r="V6" s="84"/>
    </row>
    <row r="7" spans="1:20" ht="39.75" customHeight="1">
      <c r="A7" s="70" t="s">
        <v>131</v>
      </c>
      <c r="B7" s="26">
        <v>0</v>
      </c>
      <c r="L7" s="86"/>
      <c r="R7" s="86"/>
      <c r="S7" s="86"/>
      <c r="T7" s="86"/>
    </row>
    <row r="8" spans="1:20" ht="57.75" customHeight="1">
      <c r="A8" s="70" t="s">
        <v>132</v>
      </c>
      <c r="B8" s="22">
        <v>151.81378</v>
      </c>
      <c r="L8" s="87"/>
      <c r="R8" s="87"/>
      <c r="S8" s="87"/>
      <c r="T8" s="87"/>
    </row>
    <row r="9" spans="1:20" ht="15.75">
      <c r="A9" s="70" t="s">
        <v>156</v>
      </c>
      <c r="B9" s="103">
        <f>B8/B10</f>
        <v>4.420644691631239</v>
      </c>
      <c r="L9" s="88"/>
      <c r="R9" s="88"/>
      <c r="S9" s="88"/>
      <c r="T9" s="88"/>
    </row>
    <row r="10" spans="1:20" ht="15.75">
      <c r="A10" s="70" t="s">
        <v>157</v>
      </c>
      <c r="B10" s="103">
        <v>34.342</v>
      </c>
      <c r="L10" s="88"/>
      <c r="R10" s="88"/>
      <c r="S10" s="88"/>
      <c r="T10" s="88"/>
    </row>
    <row r="11" spans="1:20" ht="31.5">
      <c r="A11" s="70" t="s">
        <v>133</v>
      </c>
      <c r="B11" s="22">
        <v>5.4033</v>
      </c>
      <c r="L11" s="87"/>
      <c r="R11" s="87"/>
      <c r="S11" s="87"/>
      <c r="T11" s="87"/>
    </row>
    <row r="12" spans="1:20" ht="31.5">
      <c r="A12" s="70" t="s">
        <v>134</v>
      </c>
      <c r="B12" s="22">
        <f>956.29585+193.15492+288.18445</f>
        <v>1437.63522</v>
      </c>
      <c r="C12" s="72">
        <v>20</v>
      </c>
      <c r="D12" s="61" t="s">
        <v>123</v>
      </c>
      <c r="L12" s="87"/>
      <c r="R12" s="87"/>
      <c r="S12" s="87"/>
      <c r="T12" s="87"/>
    </row>
    <row r="13" spans="1:20" ht="31.5">
      <c r="A13" s="70" t="s">
        <v>171</v>
      </c>
      <c r="B13" s="63">
        <f>184.69994+46.17534</f>
        <v>230.87528</v>
      </c>
      <c r="C13" s="72">
        <v>26</v>
      </c>
      <c r="L13" s="89"/>
      <c r="R13" s="89"/>
      <c r="S13" s="89"/>
      <c r="T13" s="89"/>
    </row>
    <row r="14" spans="1:20" ht="15.75">
      <c r="A14" s="70" t="s">
        <v>135</v>
      </c>
      <c r="B14" s="22">
        <v>9.23766</v>
      </c>
      <c r="C14" s="72">
        <v>20</v>
      </c>
      <c r="L14" s="87"/>
      <c r="R14" s="87"/>
      <c r="S14" s="87"/>
      <c r="T14" s="87"/>
    </row>
    <row r="15" spans="1:20" ht="31.5">
      <c r="A15" s="70" t="s">
        <v>136</v>
      </c>
      <c r="B15" s="63">
        <f>9263.75/1000</f>
        <v>9.26375</v>
      </c>
      <c r="C15" s="72">
        <v>26</v>
      </c>
      <c r="L15" s="89"/>
      <c r="R15" s="89"/>
      <c r="S15" s="89"/>
      <c r="T15" s="89"/>
    </row>
    <row r="16" spans="1:20" ht="31.5">
      <c r="A16" s="70" t="s">
        <v>166</v>
      </c>
      <c r="B16" s="22">
        <f>147.32633</f>
        <v>147.32633</v>
      </c>
      <c r="C16" s="72">
        <v>20</v>
      </c>
      <c r="L16" s="87"/>
      <c r="R16" s="87"/>
      <c r="S16" s="87"/>
      <c r="T16" s="87"/>
    </row>
    <row r="17" spans="1:20" ht="31.5">
      <c r="A17" s="70" t="s">
        <v>167</v>
      </c>
      <c r="B17" s="22">
        <f>1.13416</f>
        <v>1.13416</v>
      </c>
      <c r="C17" s="72">
        <v>25</v>
      </c>
      <c r="D17" s="61" t="s">
        <v>124</v>
      </c>
      <c r="L17" s="87"/>
      <c r="R17" s="87"/>
      <c r="S17" s="87"/>
      <c r="T17" s="87"/>
    </row>
    <row r="18" spans="1:20" ht="66.75" customHeight="1">
      <c r="A18" s="70" t="s">
        <v>137</v>
      </c>
      <c r="B18" s="22">
        <v>759</v>
      </c>
      <c r="L18" s="87"/>
      <c r="R18" s="87"/>
      <c r="S18" s="87"/>
      <c r="T18" s="87"/>
    </row>
    <row r="19" spans="1:20" ht="69" customHeight="1">
      <c r="A19" s="70" t="s">
        <v>138</v>
      </c>
      <c r="B19" s="27">
        <f>228.3498+30.607+0.27762+1.30236+5.84718</f>
        <v>266.38396</v>
      </c>
      <c r="C19" s="72" t="s">
        <v>125</v>
      </c>
      <c r="D19" s="72"/>
      <c r="E19" s="72" t="s">
        <v>108</v>
      </c>
      <c r="F19" s="75">
        <f>(39840.05+10083.24+1014148.71+487.45+40959.25+13673.44)/1000</f>
        <v>1119.1921399999999</v>
      </c>
      <c r="H19" s="76"/>
      <c r="L19" s="101"/>
      <c r="M19" s="81"/>
      <c r="N19" s="81"/>
      <c r="O19" s="81"/>
      <c r="P19" s="81"/>
      <c r="Q19" s="81"/>
      <c r="R19" s="83"/>
      <c r="S19" s="83"/>
      <c r="T19" s="83"/>
    </row>
    <row r="20" spans="1:20" ht="66" customHeight="1">
      <c r="A20" s="70" t="s">
        <v>139</v>
      </c>
      <c r="B20" s="27">
        <v>0</v>
      </c>
      <c r="C20" s="72">
        <v>26</v>
      </c>
      <c r="D20" s="61" t="s">
        <v>126</v>
      </c>
      <c r="L20" s="83"/>
      <c r="M20" s="81"/>
      <c r="N20" s="81"/>
      <c r="O20" s="81"/>
      <c r="P20" s="81"/>
      <c r="Q20" s="81"/>
      <c r="R20" s="83"/>
      <c r="S20" s="83"/>
      <c r="T20" s="83"/>
    </row>
    <row r="21" spans="1:20" ht="66.75" customHeight="1">
      <c r="A21" s="70" t="s">
        <v>140</v>
      </c>
      <c r="B21" s="27">
        <v>-432</v>
      </c>
      <c r="F21" s="61">
        <f>17559.8</f>
        <v>17559.8</v>
      </c>
      <c r="G21" s="73">
        <f>B20+B13+B15</f>
        <v>240.13903</v>
      </c>
      <c r="H21" s="73">
        <f>F21-G21</f>
        <v>17319.66097</v>
      </c>
      <c r="I21" s="61" t="s">
        <v>109</v>
      </c>
      <c r="L21" s="86"/>
      <c r="R21" s="86"/>
      <c r="S21" s="86"/>
      <c r="T21" s="86"/>
    </row>
    <row r="22" spans="1:20" ht="47.25">
      <c r="A22" s="70" t="s">
        <v>141</v>
      </c>
      <c r="B22" s="27">
        <f>D22</f>
        <v>0</v>
      </c>
      <c r="C22" s="61" t="s">
        <v>128</v>
      </c>
      <c r="D22" s="73">
        <f>0/1000</f>
        <v>0</v>
      </c>
      <c r="L22" s="83"/>
      <c r="R22" s="83"/>
      <c r="S22" s="83"/>
      <c r="T22" s="83"/>
    </row>
    <row r="23" spans="1:20" ht="31.5" customHeight="1" thickBot="1">
      <c r="A23" s="70" t="s">
        <v>142</v>
      </c>
      <c r="B23" s="99">
        <f>B5-B6</f>
        <v>-394.49382000000014</v>
      </c>
      <c r="C23" s="73">
        <f>B23-B6</f>
        <v>-3412.5672600000003</v>
      </c>
      <c r="D23" s="77">
        <f>B5-B6</f>
        <v>-394.49382000000014</v>
      </c>
      <c r="E23" s="72">
        <f>3167</f>
        <v>3167</v>
      </c>
      <c r="L23" s="83"/>
      <c r="R23" s="83"/>
      <c r="S23" s="83"/>
      <c r="T23" s="83"/>
    </row>
    <row r="24" spans="1:20" ht="81.75" customHeight="1" thickBot="1">
      <c r="A24" s="70" t="s">
        <v>143</v>
      </c>
      <c r="B24" s="64" t="s">
        <v>164</v>
      </c>
      <c r="C24" s="61" t="s">
        <v>110</v>
      </c>
      <c r="D24" s="77">
        <f>B23-B5</f>
        <v>-3018.07344</v>
      </c>
      <c r="E24" s="77">
        <f>D24+D23</f>
        <v>-3412.5672600000003</v>
      </c>
      <c r="F24" s="61">
        <v>420</v>
      </c>
      <c r="L24" s="90"/>
      <c r="R24" s="91"/>
      <c r="S24" s="90"/>
      <c r="T24" s="90"/>
    </row>
    <row r="25" spans="1:21" ht="31.5" customHeight="1">
      <c r="A25" s="70" t="s">
        <v>144</v>
      </c>
      <c r="B25" s="102">
        <v>10.73</v>
      </c>
      <c r="L25" s="100"/>
      <c r="R25" s="87"/>
      <c r="S25" s="87"/>
      <c r="T25" s="87"/>
      <c r="U25" s="92"/>
    </row>
    <row r="26" spans="1:21" ht="42.75" customHeight="1">
      <c r="A26" s="70" t="s">
        <v>145</v>
      </c>
      <c r="B26" s="102">
        <v>0</v>
      </c>
      <c r="L26" s="100"/>
      <c r="R26" s="86"/>
      <c r="S26" s="86"/>
      <c r="T26" s="86"/>
      <c r="U26" s="92"/>
    </row>
    <row r="27" spans="1:26" ht="36" customHeight="1">
      <c r="A27" s="70" t="s">
        <v>146</v>
      </c>
      <c r="B27" s="102">
        <f>B25</f>
        <v>10.73</v>
      </c>
      <c r="L27" s="100"/>
      <c r="R27" s="87"/>
      <c r="S27" s="87"/>
      <c r="T27" s="87"/>
      <c r="U27" s="92"/>
      <c r="Z27" s="78"/>
    </row>
    <row r="28" spans="1:22" ht="31.5">
      <c r="A28" s="70" t="s">
        <v>147</v>
      </c>
      <c r="B28" s="63">
        <v>11</v>
      </c>
      <c r="D28" s="61">
        <f>70822+16490</f>
        <v>87312</v>
      </c>
      <c r="E28" s="61">
        <f>35000</f>
        <v>35000</v>
      </c>
      <c r="L28" s="89"/>
      <c r="R28" s="89"/>
      <c r="S28" s="89"/>
      <c r="T28" s="89"/>
      <c r="V28" s="93"/>
    </row>
    <row r="29" ht="15.75">
      <c r="L29" s="89"/>
    </row>
    <row r="30" ht="15.75">
      <c r="E30" s="61">
        <v>17000</v>
      </c>
    </row>
    <row r="31" ht="15.75">
      <c r="E31" s="61">
        <f>D28+E28+E30</f>
        <v>139312</v>
      </c>
    </row>
    <row r="32" ht="15.75">
      <c r="E32" s="61">
        <f>136000+18000</f>
        <v>154000</v>
      </c>
    </row>
    <row r="33" ht="15.75">
      <c r="E33" s="61">
        <f>E32-E31</f>
        <v>14688</v>
      </c>
    </row>
  </sheetData>
  <sheetProtection/>
  <mergeCells count="3">
    <mergeCell ref="A2:B2"/>
    <mergeCell ref="A3:B3"/>
    <mergeCell ref="A4:B4"/>
  </mergeCells>
  <hyperlinks>
    <hyperlink ref="B24" r:id="rId1" display="http://www.vdk-kogalym.ru/files_gvk/rask/buh_report/%D0%91%D1%83%D1%85.%20%D0%BE%D1%82%D1%87%D0%B5%D1%82%D0%BD%D0%BE%D1%81%D1%82%D1%8C%20%D0%B7%D0%B0%202013%20%D0%B3%D0%BE%D0%B4.PDF"/>
  </hyperlink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74" r:id="rId4"/>
  <headerFooter alignWithMargins="0">
    <oddHeader>&amp;CСтраница &amp;P&amp;R&amp;Z&amp;F</oddHead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B24"/>
  <sheetViews>
    <sheetView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48.25390625" style="61" customWidth="1"/>
    <col min="2" max="2" width="39.875" style="61" customWidth="1"/>
    <col min="3" max="3" width="11.75390625" style="61" customWidth="1"/>
    <col min="4" max="16384" width="9.125" style="61" customWidth="1"/>
  </cols>
  <sheetData>
    <row r="1" ht="3" customHeight="1"/>
    <row r="2" spans="1:2" s="71" customFormat="1" ht="16.5" customHeight="1">
      <c r="A2" s="113" t="s">
        <v>0</v>
      </c>
      <c r="B2" s="113"/>
    </row>
    <row r="3" spans="1:2" s="71" customFormat="1" ht="16.5">
      <c r="A3" s="113" t="s">
        <v>1</v>
      </c>
      <c r="B3" s="113"/>
    </row>
    <row r="4" spans="1:2" s="94" customFormat="1" ht="16.5" customHeight="1">
      <c r="A4" s="113" t="s">
        <v>2</v>
      </c>
      <c r="B4" s="113"/>
    </row>
    <row r="5" spans="1:2" ht="16.5">
      <c r="A5" s="95"/>
      <c r="B5" s="95"/>
    </row>
    <row r="6" spans="1:2" ht="47.25">
      <c r="A6" s="70" t="s">
        <v>148</v>
      </c>
      <c r="B6" s="96">
        <v>0</v>
      </c>
    </row>
    <row r="7" spans="1:2" ht="47.25">
      <c r="A7" s="70" t="s">
        <v>149</v>
      </c>
      <c r="B7" s="97">
        <f>B8+B9+B10+B11+B12+B13+B14</f>
        <v>57</v>
      </c>
    </row>
    <row r="8" spans="1:2" ht="15.75">
      <c r="A8" s="70" t="s">
        <v>3</v>
      </c>
      <c r="B8" s="97">
        <v>9</v>
      </c>
    </row>
    <row r="9" spans="1:2" ht="15.75">
      <c r="A9" s="70" t="s">
        <v>4</v>
      </c>
      <c r="B9" s="97">
        <v>9</v>
      </c>
    </row>
    <row r="10" spans="1:2" ht="15.75">
      <c r="A10" s="70" t="s">
        <v>5</v>
      </c>
      <c r="B10" s="97">
        <v>9</v>
      </c>
    </row>
    <row r="11" spans="1:2" ht="15.75">
      <c r="A11" s="70" t="s">
        <v>6</v>
      </c>
      <c r="B11" s="97">
        <v>9</v>
      </c>
    </row>
    <row r="12" spans="1:2" ht="15.75">
      <c r="A12" s="70" t="s">
        <v>7</v>
      </c>
      <c r="B12" s="97">
        <v>9</v>
      </c>
    </row>
    <row r="13" spans="1:2" ht="15.75">
      <c r="A13" s="70" t="s">
        <v>8</v>
      </c>
      <c r="B13" s="97">
        <v>9</v>
      </c>
    </row>
    <row r="14" spans="1:2" ht="15.75">
      <c r="A14" s="70" t="s">
        <v>9</v>
      </c>
      <c r="B14" s="97">
        <v>3</v>
      </c>
    </row>
    <row r="15" spans="1:2" ht="94.5">
      <c r="A15" s="70" t="s">
        <v>150</v>
      </c>
      <c r="B15" s="97">
        <f>B16+B17+B18+B19+B20+B21+B22</f>
        <v>12</v>
      </c>
    </row>
    <row r="16" spans="1:2" ht="15.75">
      <c r="A16" s="70" t="s">
        <v>3</v>
      </c>
      <c r="B16" s="97">
        <v>1</v>
      </c>
    </row>
    <row r="17" spans="1:2" ht="15.75">
      <c r="A17" s="70" t="s">
        <v>4</v>
      </c>
      <c r="B17" s="97">
        <v>1</v>
      </c>
    </row>
    <row r="18" spans="1:2" ht="15.75">
      <c r="A18" s="70" t="s">
        <v>5</v>
      </c>
      <c r="B18" s="97">
        <v>3</v>
      </c>
    </row>
    <row r="19" spans="1:2" ht="15.75">
      <c r="A19" s="70" t="s">
        <v>6</v>
      </c>
      <c r="B19" s="97">
        <v>3</v>
      </c>
    </row>
    <row r="20" spans="1:2" ht="15.75">
      <c r="A20" s="70" t="s">
        <v>7</v>
      </c>
      <c r="B20" s="97">
        <v>4</v>
      </c>
    </row>
    <row r="21" spans="1:2" ht="15.75">
      <c r="A21" s="70" t="s">
        <v>8</v>
      </c>
      <c r="B21" s="97">
        <v>0</v>
      </c>
    </row>
    <row r="22" spans="1:2" ht="15.75">
      <c r="A22" s="70" t="s">
        <v>9</v>
      </c>
      <c r="B22" s="97">
        <v>0</v>
      </c>
    </row>
    <row r="23" spans="1:2" ht="47.25">
      <c r="A23" s="70" t="s">
        <v>151</v>
      </c>
      <c r="B23" s="97" t="s">
        <v>153</v>
      </c>
    </row>
    <row r="24" spans="1:2" ht="31.5">
      <c r="A24" s="70" t="s">
        <v>152</v>
      </c>
      <c r="B24" s="97" t="s">
        <v>127</v>
      </c>
    </row>
  </sheetData>
  <sheetProtection/>
  <mergeCells count="3">
    <mergeCell ref="A2:B2"/>
    <mergeCell ref="A4:B4"/>
    <mergeCell ref="A3:B3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S34"/>
  <sheetViews>
    <sheetView zoomScaleSheetLayoutView="100" zoomScalePageLayoutView="0" workbookViewId="0" topLeftCell="A25">
      <selection activeCell="BV15" sqref="BV15:CS17"/>
    </sheetView>
  </sheetViews>
  <sheetFormatPr defaultColWidth="0.875" defaultRowHeight="12.75"/>
  <cols>
    <col min="1" max="16384" width="0.875" style="14" customWidth="1"/>
  </cols>
  <sheetData>
    <row r="1" spans="2:97" s="15" customFormat="1" ht="16.5">
      <c r="B1" s="129" t="s">
        <v>20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0"/>
    </row>
    <row r="2" spans="2:97" s="15" customFormat="1" ht="16.5">
      <c r="B2" s="129" t="s">
        <v>21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0"/>
    </row>
    <row r="3" spans="1:97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</row>
    <row r="4" spans="1:97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</row>
    <row r="5" spans="1:97" ht="15.75">
      <c r="A5" s="151" t="s">
        <v>22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3"/>
      <c r="BF5" s="154" t="s">
        <v>154</v>
      </c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6"/>
    </row>
    <row r="6" spans="1:97" ht="15.75" customHeight="1">
      <c r="A6" s="151" t="s">
        <v>23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3"/>
      <c r="BF6" s="157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9"/>
    </row>
    <row r="7" spans="1:97" ht="15.75">
      <c r="A7" s="151" t="s">
        <v>24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3"/>
      <c r="BF7" s="157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9"/>
    </row>
    <row r="8" spans="1:97" ht="54" customHeight="1">
      <c r="A8" s="151" t="s">
        <v>25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57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9"/>
    </row>
    <row r="9" spans="1:97" ht="31.5" customHeight="1">
      <c r="A9" s="151" t="s">
        <v>26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7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9"/>
    </row>
    <row r="10" spans="1:97" ht="31.5" customHeight="1">
      <c r="A10" s="151" t="s">
        <v>27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3"/>
      <c r="BF10" s="160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2"/>
    </row>
    <row r="12" spans="1:97" s="16" customFormat="1" ht="16.5">
      <c r="A12" s="123" t="s">
        <v>28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</row>
    <row r="13" spans="1:97" s="16" customFormat="1" ht="16.5">
      <c r="A13" s="123" t="s">
        <v>29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</row>
    <row r="14" spans="45:76" ht="15.75"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</row>
    <row r="15" spans="1:97" ht="31.5" customHeight="1">
      <c r="A15" s="132" t="s">
        <v>30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4"/>
      <c r="AR15" s="141" t="s">
        <v>31</v>
      </c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3"/>
      <c r="BV15" s="141" t="s">
        <v>32</v>
      </c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3"/>
    </row>
    <row r="16" spans="1:97" ht="15.75">
      <c r="A16" s="135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7"/>
      <c r="AR16" s="18"/>
      <c r="AV16" s="14" t="s">
        <v>33</v>
      </c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4" t="s">
        <v>34</v>
      </c>
      <c r="BU16" s="19"/>
      <c r="BV16" s="144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6"/>
    </row>
    <row r="17" spans="1:97" ht="15.75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40"/>
      <c r="AR17" s="130" t="s">
        <v>35</v>
      </c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31"/>
      <c r="BV17" s="147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9"/>
    </row>
    <row r="18" spans="1:97" ht="46.5" customHeight="1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1"/>
      <c r="AR18" s="124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6"/>
      <c r="BV18" s="119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1"/>
    </row>
    <row r="19" spans="45:76" ht="15.75"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</row>
    <row r="20" spans="1:97" s="16" customFormat="1" ht="16.5">
      <c r="A20" s="123" t="s">
        <v>36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</row>
    <row r="21" spans="1:97" s="16" customFormat="1" ht="16.5">
      <c r="A21" s="123" t="s">
        <v>37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</row>
    <row r="23" spans="1:97" ht="80.25" customHeight="1">
      <c r="A23" s="127" t="s">
        <v>38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 t="s">
        <v>39</v>
      </c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 t="s">
        <v>40</v>
      </c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 t="s">
        <v>41</v>
      </c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</row>
    <row r="24" spans="1:97" ht="44.25" customHeight="1">
      <c r="A24" s="128" t="s">
        <v>105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</row>
    <row r="26" spans="1:97" s="16" customFormat="1" ht="16.5">
      <c r="A26" s="123" t="s">
        <v>42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</row>
    <row r="28" spans="1:97" ht="96" customHeight="1">
      <c r="A28" s="127" t="s">
        <v>43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 t="s">
        <v>44</v>
      </c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 t="s">
        <v>45</v>
      </c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 t="s">
        <v>46</v>
      </c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</row>
    <row r="29" spans="1:97" ht="61.5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6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9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1"/>
    </row>
    <row r="31" spans="1:97" s="16" customFormat="1" ht="16.5">
      <c r="A31" s="123" t="s">
        <v>47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</row>
    <row r="33" spans="1:97" ht="15.75">
      <c r="A33" s="118" t="s">
        <v>48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24" t="s">
        <v>49</v>
      </c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6"/>
    </row>
    <row r="34" spans="1:97" ht="15.75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19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1"/>
    </row>
  </sheetData>
  <sheetProtection/>
  <mergeCells count="43">
    <mergeCell ref="A12:CS12"/>
    <mergeCell ref="A13:CS13"/>
    <mergeCell ref="A9:BE9"/>
    <mergeCell ref="A10:BE10"/>
    <mergeCell ref="BF5:CS10"/>
    <mergeCell ref="A5:BE5"/>
    <mergeCell ref="A6:BE6"/>
    <mergeCell ref="A7:BE7"/>
    <mergeCell ref="A8:BE8"/>
    <mergeCell ref="B1:CR1"/>
    <mergeCell ref="B2:CR2"/>
    <mergeCell ref="AR17:BU17"/>
    <mergeCell ref="A18:AQ18"/>
    <mergeCell ref="AR18:BU18"/>
    <mergeCell ref="BV18:CS18"/>
    <mergeCell ref="A15:AQ17"/>
    <mergeCell ref="AR15:BU15"/>
    <mergeCell ref="BV15:CS17"/>
    <mergeCell ref="AZ16:BK16"/>
    <mergeCell ref="A20:CS20"/>
    <mergeCell ref="A21:CS21"/>
    <mergeCell ref="A23:V23"/>
    <mergeCell ref="W23:AV23"/>
    <mergeCell ref="AW23:BV23"/>
    <mergeCell ref="BW23:CS23"/>
    <mergeCell ref="A24:V24"/>
    <mergeCell ref="W24:AV24"/>
    <mergeCell ref="AW24:BV24"/>
    <mergeCell ref="BW24:CS24"/>
    <mergeCell ref="A26:CS26"/>
    <mergeCell ref="A28:V28"/>
    <mergeCell ref="W28:AV28"/>
    <mergeCell ref="AW28:BV28"/>
    <mergeCell ref="BW28:CS28"/>
    <mergeCell ref="A33:AF33"/>
    <mergeCell ref="A34:AF34"/>
    <mergeCell ref="A31:CS31"/>
    <mergeCell ref="AG33:CS33"/>
    <mergeCell ref="AG34:CS34"/>
    <mergeCell ref="A29:V29"/>
    <mergeCell ref="W29:AV29"/>
    <mergeCell ref="AW29:BV29"/>
    <mergeCell ref="BW29:CS29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9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1" max="1" width="48.25390625" style="9" customWidth="1"/>
    <col min="2" max="2" width="35.75390625" style="9" customWidth="1"/>
    <col min="3" max="3" width="2.25390625" style="9" customWidth="1"/>
    <col min="4" max="16384" width="9.125" style="9" customWidth="1"/>
  </cols>
  <sheetData>
    <row r="1" ht="3" customHeight="1"/>
    <row r="2" spans="1:3" s="10" customFormat="1" ht="16.5" customHeight="1">
      <c r="A2" s="163" t="s">
        <v>50</v>
      </c>
      <c r="B2" s="163"/>
      <c r="C2" s="163"/>
    </row>
    <row r="3" spans="1:3" s="10" customFormat="1" ht="16.5" customHeight="1">
      <c r="A3" s="163" t="s">
        <v>51</v>
      </c>
      <c r="B3" s="163"/>
      <c r="C3" s="163"/>
    </row>
    <row r="4" spans="1:3" s="11" customFormat="1" ht="16.5" customHeight="1">
      <c r="A4" s="163" t="s">
        <v>52</v>
      </c>
      <c r="B4" s="163"/>
      <c r="C4" s="163"/>
    </row>
    <row r="5" spans="1:2" ht="24" customHeight="1">
      <c r="A5" s="12"/>
      <c r="B5" s="12"/>
    </row>
    <row r="6" spans="1:2" ht="31.5">
      <c r="A6" s="13" t="s">
        <v>53</v>
      </c>
      <c r="B6" s="97">
        <v>0</v>
      </c>
    </row>
    <row r="7" spans="1:2" ht="31.5" customHeight="1">
      <c r="A7" s="13" t="s">
        <v>54</v>
      </c>
      <c r="B7" s="97">
        <v>0</v>
      </c>
    </row>
    <row r="8" spans="1:2" ht="78.75">
      <c r="A8" s="13" t="s">
        <v>55</v>
      </c>
      <c r="B8" s="97">
        <v>0</v>
      </c>
    </row>
    <row r="9" spans="1:2" ht="31.5">
      <c r="A9" s="13" t="s">
        <v>56</v>
      </c>
      <c r="B9" s="96" t="s">
        <v>155</v>
      </c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B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4.875" style="2" customWidth="1"/>
    <col min="2" max="2" width="60.25390625" style="2" customWidth="1"/>
    <col min="3" max="16384" width="9.125" style="2" customWidth="1"/>
  </cols>
  <sheetData>
    <row r="4" spans="1:2" ht="57.75" customHeight="1">
      <c r="A4" s="163" t="s">
        <v>93</v>
      </c>
      <c r="B4" s="163"/>
    </row>
    <row r="5" spans="1:2" ht="17.25" thickBot="1">
      <c r="A5" s="43"/>
      <c r="B5" s="44"/>
    </row>
    <row r="6" spans="1:2" ht="128.25" thickBot="1">
      <c r="A6" s="49" t="s">
        <v>94</v>
      </c>
      <c r="B6" s="60" t="s">
        <v>163</v>
      </c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GrozdovaAV</cp:lastModifiedBy>
  <cp:lastPrinted>2017-02-03T06:38:42Z</cp:lastPrinted>
  <dcterms:created xsi:type="dcterms:W3CDTF">2012-05-12T07:32:36Z</dcterms:created>
  <dcterms:modified xsi:type="dcterms:W3CDTF">2017-02-13T05:24:39Z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